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565" tabRatio="234" activeTab="0"/>
  </bookViews>
  <sheets>
    <sheet name="Balantzea" sheetId="1" r:id="rId1"/>
    <sheet name="Datuak" sheetId="2" r:id="rId2"/>
  </sheets>
  <definedNames>
    <definedName name="_xlnm.Print_Area" localSheetId="0">'Balantzea'!$B$1:$G$66</definedName>
    <definedName name="_xlnm.Print_Titles" localSheetId="0">'Balantzea'!$1:$9</definedName>
  </definedNames>
  <calcPr fullCalcOnLoad="1"/>
</workbook>
</file>

<file path=xl/sharedStrings.xml><?xml version="1.0" encoding="utf-8"?>
<sst xmlns="http://schemas.openxmlformats.org/spreadsheetml/2006/main" count="3038" uniqueCount="931">
  <si>
    <t>2 digito</t>
  </si>
  <si>
    <t>3 digito</t>
  </si>
  <si>
    <t>4 digito</t>
  </si>
  <si>
    <t>Azken maila</t>
  </si>
  <si>
    <t>Has. Saldoa
 urtea</t>
  </si>
  <si>
    <t>ZOR
urtea</t>
  </si>
  <si>
    <t>HARTZEKO
urtea</t>
  </si>
  <si>
    <t>Buk. Saldoa
urtea</t>
  </si>
  <si>
    <t>Has. Saldoa
urtea - 1</t>
  </si>
  <si>
    <t>1 digito</t>
  </si>
  <si>
    <t>ZOR
urtea-1</t>
  </si>
  <si>
    <t>HARTZEKO
urtea-1</t>
  </si>
  <si>
    <t>Akt/Pas</t>
  </si>
  <si>
    <t>LERROA</t>
  </si>
  <si>
    <t>Noiztik</t>
  </si>
  <si>
    <t>Noiz arte</t>
  </si>
  <si>
    <t>UDALA</t>
  </si>
  <si>
    <t>Data/Ordua</t>
  </si>
  <si>
    <t>ZOR</t>
  </si>
  <si>
    <t>HARTZEKO</t>
  </si>
  <si>
    <t>1. AURREKONTUZ KANPOKO ZORDUNAK</t>
  </si>
  <si>
    <t>Deskribapena</t>
  </si>
  <si>
    <t>AURREKONTUZKOAK EZ DIREN KONTUAK</t>
  </si>
  <si>
    <t>AURREKONTUZ KANPOKO ZORDUNAK GUZTIRA</t>
  </si>
  <si>
    <t>2. AURREKONTUZ KANPOKO HARTZEKODUNAK</t>
  </si>
  <si>
    <t>3. APLIKATZEKO DAUDEN PARTIDAK</t>
  </si>
  <si>
    <t>a) APLIKATZEKO DAUDEN KOBRANTZAK</t>
  </si>
  <si>
    <t>AURREKONTUZ KANPOKO HARTZEKODUNAK GUZTIRA</t>
  </si>
  <si>
    <t>APLIKATZEKO DAUDEN KOBRANTZAK GUZTIRA</t>
  </si>
  <si>
    <t>APLIKATZEKO DAUDEN ORDAINKETAK GUZTIRA</t>
  </si>
  <si>
    <t>Epe luzera jasotako fidantzak taldeko erakundeetatik, talde anitzekoetatik eta elkartuetatik</t>
  </si>
  <si>
    <t>Epe luzera jasotako gordailuak taldeko erakundeetatik, talde anitzekoetatik eta elkartuetatik</t>
  </si>
  <si>
    <t>Epe luzera jasotako fidantzak</t>
  </si>
  <si>
    <t>Epe luzera jasotako gordailuak</t>
  </si>
  <si>
    <t>Jasandako BEZarengatik hartzekodunak</t>
  </si>
  <si>
    <t>Erakunde publiko hartzekodunak baliabideak biltzeagatik</t>
  </si>
  <si>
    <t>Aurrekontuzkoak ez diren beste hartzekodun batzuk</t>
  </si>
  <si>
    <t>Jasanarazitako BEZarengatik zordunak</t>
  </si>
  <si>
    <t>Bilketa zerbitzuarengatik zordunak</t>
  </si>
  <si>
    <t>Aurrekontuzkoak ez diren bestelako zordunak</t>
  </si>
  <si>
    <t>Erakunde publikoak, likidatzeko dituzten sarrerengatik</t>
  </si>
  <si>
    <t>Erakunde publikoak, k/k dirua</t>
  </si>
  <si>
    <t>Ogasun publikoa, hainbat kontzepturengatik zordun</t>
  </si>
  <si>
    <t>Gizarte aurreikuspeneko erakundeak, zordunak</t>
  </si>
  <si>
    <t>Ogasun publikoa, jasandako BEZ</t>
  </si>
  <si>
    <t>Ogasun publikoa, hainbat kontzepturengatik hartzekodun</t>
  </si>
  <si>
    <t>Gizarte aurreikuspeneko erakundeak, hartzekodunak</t>
  </si>
  <si>
    <t>Ogasun publikoa, jasanarazitako BEZ</t>
  </si>
  <si>
    <t>Jesapenak eta antzeko beste jaulkipen batzuk diruzaintzako eragiketengatik</t>
  </si>
  <si>
    <t>Epe motzera jasotako fidantzak taldeko erakundeetatik, talde anitzekoetatik eta elkartuetatik</t>
  </si>
  <si>
    <t>Epe motzera jasotako gordailuak taldeko erakundeetatik, talde anitzekoetatik eta elkartuetatik</t>
  </si>
  <si>
    <t>Kontu korronte ez bankarioak</t>
  </si>
  <si>
    <t>Diruzaintzako eragiketen ondoriozko zorrak</t>
  </si>
  <si>
    <t>Epe motzera jasotako fidantzak</t>
  </si>
  <si>
    <t>Epe motzera jasotako gordailuak</t>
  </si>
  <si>
    <t>Aplikatzeko dauden kobrantzak</t>
  </si>
  <si>
    <t>Aplikatzeko dauden beste partida batzuk</t>
  </si>
  <si>
    <t>Aplikatzeko dauden ordainketak</t>
  </si>
  <si>
    <t>Justifikatu gabe dauden kutxa finkoko aurrerakinetarako funts hornidurak</t>
  </si>
  <si>
    <t>Libramenduak, ordaindu gabe dauden kutxa finkoko aurrerakinak birjartzeko</t>
  </si>
  <si>
    <t>b) APLIKATZEKO DAUDEN ORDAINKETAK</t>
  </si>
  <si>
    <t>Kontu zk.</t>
  </si>
  <si>
    <t>Epe motzeko ezarpenak</t>
  </si>
  <si>
    <t>OIARTZUN</t>
  </si>
  <si>
    <t>2019/01/01</t>
  </si>
  <si>
    <t>2019/09/30</t>
  </si>
  <si>
    <t>2020/04/14 10:39</t>
  </si>
  <si>
    <t>P</t>
  </si>
  <si>
    <t>1</t>
  </si>
  <si>
    <t>10</t>
  </si>
  <si>
    <t>100</t>
  </si>
  <si>
    <t>1000</t>
  </si>
  <si>
    <t>101</t>
  </si>
  <si>
    <t>1010</t>
  </si>
  <si>
    <t>1011</t>
  </si>
  <si>
    <t>1012</t>
  </si>
  <si>
    <t>1013</t>
  </si>
  <si>
    <t>1014</t>
  </si>
  <si>
    <t>1015</t>
  </si>
  <si>
    <t>12</t>
  </si>
  <si>
    <t>120</t>
  </si>
  <si>
    <t>1200</t>
  </si>
  <si>
    <t>129</t>
  </si>
  <si>
    <t>1290</t>
  </si>
  <si>
    <t>13</t>
  </si>
  <si>
    <t>130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</si>
  <si>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</si>
  <si>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</si>
  <si>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</si>
  <si>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</si>
  <si>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</si>
  <si>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</si>
  <si>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</si>
  <si>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</si>
  <si>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</si>
  <si>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</si>
  <si>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</t>
  </si>
  <si>
    <t>1310</t>
  </si>
  <si>
    <t>1311</t>
  </si>
  <si>
    <t>1312</t>
  </si>
  <si>
    <t>132</t>
  </si>
  <si>
    <t>1320</t>
  </si>
  <si>
    <t>133</t>
  </si>
  <si>
    <t>1330</t>
  </si>
  <si>
    <t>134</t>
  </si>
  <si>
    <t>1340</t>
  </si>
  <si>
    <t>136</t>
  </si>
  <si>
    <t>1360</t>
  </si>
  <si>
    <t>14</t>
  </si>
  <si>
    <t>142</t>
  </si>
  <si>
    <t>1420</t>
  </si>
  <si>
    <t>143</t>
  </si>
  <si>
    <t>1430</t>
  </si>
  <si>
    <t>148</t>
  </si>
  <si>
    <t>1480</t>
  </si>
  <si>
    <t>149</t>
  </si>
  <si>
    <t>1490</t>
  </si>
  <si>
    <t>15</t>
  </si>
  <si>
    <t>150</t>
  </si>
  <si>
    <t>1500</t>
  </si>
  <si>
    <t>16</t>
  </si>
  <si>
    <t>167</t>
  </si>
  <si>
    <t>1670</t>
  </si>
  <si>
    <t>169</t>
  </si>
  <si>
    <t>1690</t>
  </si>
  <si>
    <t>17</t>
  </si>
  <si>
    <t>170</t>
  </si>
  <si>
    <t>1700</t>
  </si>
  <si>
    <t>173</t>
  </si>
  <si>
    <t>1730</t>
  </si>
  <si>
    <t>174</t>
  </si>
  <si>
    <t>1740</t>
  </si>
  <si>
    <t>177</t>
  </si>
  <si>
    <t>1770</t>
  </si>
  <si>
    <t>178</t>
  </si>
  <si>
    <t>1780</t>
  </si>
  <si>
    <t>179</t>
  </si>
  <si>
    <t>1790</t>
  </si>
  <si>
    <t>18</t>
  </si>
  <si>
    <t>180</t>
  </si>
  <si>
    <t>1801</t>
  </si>
  <si>
    <t>185</t>
  </si>
  <si>
    <t>1850</t>
  </si>
  <si>
    <t>186</t>
  </si>
  <si>
    <t>1860</t>
  </si>
  <si>
    <t>A</t>
  </si>
  <si>
    <t>2</t>
  </si>
  <si>
    <t>20</t>
  </si>
  <si>
    <t>200</t>
  </si>
  <si>
    <t>2000</t>
  </si>
  <si>
    <t>201</t>
  </si>
  <si>
    <t>2010</t>
  </si>
  <si>
    <t>203</t>
  </si>
  <si>
    <t>2030</t>
  </si>
  <si>
    <t>206</t>
  </si>
  <si>
    <t>2060</t>
  </si>
  <si>
    <t>207</t>
  </si>
  <si>
    <t>2070</t>
  </si>
  <si>
    <t>208</t>
  </si>
  <si>
    <t>2080</t>
  </si>
  <si>
    <t>209</t>
  </si>
  <si>
    <t>2090</t>
  </si>
  <si>
    <t>21</t>
  </si>
  <si>
    <t>210</t>
  </si>
  <si>
    <t>2100</t>
  </si>
  <si>
    <t>211</t>
  </si>
  <si>
    <t>2110</t>
  </si>
  <si>
    <t>212</t>
  </si>
  <si>
    <t>2120</t>
  </si>
  <si>
    <t>213</t>
  </si>
  <si>
    <t>2130</t>
  </si>
  <si>
    <t>214</t>
  </si>
  <si>
    <t>2140</t>
  </si>
  <si>
    <t>215</t>
  </si>
  <si>
    <t>2150</t>
  </si>
  <si>
    <t>216</t>
  </si>
  <si>
    <t>2160</t>
  </si>
  <si>
    <t>217</t>
  </si>
  <si>
    <t>2170</t>
  </si>
  <si>
    <t>218</t>
  </si>
  <si>
    <t>2180</t>
  </si>
  <si>
    <t>219</t>
  </si>
  <si>
    <t>2190</t>
  </si>
  <si>
    <t>22</t>
  </si>
  <si>
    <t>220</t>
  </si>
  <si>
    <t>2200</t>
  </si>
  <si>
    <t>221</t>
  </si>
  <si>
    <t>2210</t>
  </si>
  <si>
    <t>23</t>
  </si>
  <si>
    <t>230</t>
  </si>
  <si>
    <t>2300</t>
  </si>
  <si>
    <t>2301</t>
  </si>
  <si>
    <t>231</t>
  </si>
  <si>
    <t>2310</t>
  </si>
  <si>
    <t>2311</t>
  </si>
  <si>
    <t>232</t>
  </si>
  <si>
    <t>2320</t>
  </si>
  <si>
    <t>233</t>
  </si>
  <si>
    <t>2330</t>
  </si>
  <si>
    <t>234</t>
  </si>
  <si>
    <t>2340</t>
  </si>
  <si>
    <t>235</t>
  </si>
  <si>
    <t>2350</t>
  </si>
  <si>
    <t>237</t>
  </si>
  <si>
    <t>2370</t>
  </si>
  <si>
    <t>238</t>
  </si>
  <si>
    <t>2380</t>
  </si>
  <si>
    <t>239</t>
  </si>
  <si>
    <t>2390</t>
  </si>
  <si>
    <t>2391</t>
  </si>
  <si>
    <t>24</t>
  </si>
  <si>
    <t>240</t>
  </si>
  <si>
    <t>2400</t>
  </si>
  <si>
    <t>241</t>
  </si>
  <si>
    <t>2410</t>
  </si>
  <si>
    <t>243</t>
  </si>
  <si>
    <t>2430</t>
  </si>
  <si>
    <t>244</t>
  </si>
  <si>
    <t>2440</t>
  </si>
  <si>
    <t>248</t>
  </si>
  <si>
    <t>2480</t>
  </si>
  <si>
    <t>249</t>
  </si>
  <si>
    <t>2490</t>
  </si>
  <si>
    <t>25</t>
  </si>
  <si>
    <t>250</t>
  </si>
  <si>
    <t>2500</t>
  </si>
  <si>
    <t>2501</t>
  </si>
  <si>
    <t>2502</t>
  </si>
  <si>
    <t>251</t>
  </si>
  <si>
    <t>2510</t>
  </si>
  <si>
    <t>2511</t>
  </si>
  <si>
    <t>2512</t>
  </si>
  <si>
    <t>252</t>
  </si>
  <si>
    <t>2520</t>
  </si>
  <si>
    <t>253</t>
  </si>
  <si>
    <t>2530</t>
  </si>
  <si>
    <t>255</t>
  </si>
  <si>
    <t>2550</t>
  </si>
  <si>
    <t>259</t>
  </si>
  <si>
    <t>2590</t>
  </si>
  <si>
    <t>26</t>
  </si>
  <si>
    <t>260</t>
  </si>
  <si>
    <t>2600</t>
  </si>
  <si>
    <t>261</t>
  </si>
  <si>
    <t>2610</t>
  </si>
  <si>
    <t>2611</t>
  </si>
  <si>
    <t>262</t>
  </si>
  <si>
    <t>2620</t>
  </si>
  <si>
    <t>2621</t>
  </si>
  <si>
    <t>2629</t>
  </si>
  <si>
    <t>264</t>
  </si>
  <si>
    <t>2640</t>
  </si>
  <si>
    <t>266</t>
  </si>
  <si>
    <t>2660</t>
  </si>
  <si>
    <t>267</t>
  </si>
  <si>
    <t>2670</t>
  </si>
  <si>
    <t>268</t>
  </si>
  <si>
    <t>2680</t>
  </si>
  <si>
    <t>269</t>
  </si>
  <si>
    <t>2690</t>
  </si>
  <si>
    <t>27</t>
  </si>
  <si>
    <t>270</t>
  </si>
  <si>
    <t>2700</t>
  </si>
  <si>
    <t>275</t>
  </si>
  <si>
    <t>2750</t>
  </si>
  <si>
    <t>28</t>
  </si>
  <si>
    <t>280</t>
  </si>
  <si>
    <t>2800</t>
  </si>
  <si>
    <t>2801</t>
  </si>
  <si>
    <t>2803</t>
  </si>
  <si>
    <t>2806</t>
  </si>
  <si>
    <t>2807</t>
  </si>
  <si>
    <t>2809</t>
  </si>
  <si>
    <t>281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</si>
  <si>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</si>
  <si>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</si>
  <si>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</si>
  <si>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</si>
  <si>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</si>
  <si>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</si>
  <si>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</si>
  <si>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</si>
  <si>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</si>
  <si>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</si>
  <si>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282</t>
  </si>
  <si>
    <t>2820</t>
  </si>
  <si>
    <t>2821</t>
  </si>
  <si>
    <t>284</t>
  </si>
  <si>
    <t>2840</t>
  </si>
  <si>
    <t>2841</t>
  </si>
  <si>
    <t>2849</t>
  </si>
  <si>
    <t>3</t>
  </si>
  <si>
    <t>37</t>
  </si>
  <si>
    <t>370</t>
  </si>
  <si>
    <t>3700</t>
  </si>
  <si>
    <t>38</t>
  </si>
  <si>
    <t>380</t>
  </si>
  <si>
    <t>3800</t>
  </si>
  <si>
    <t>4</t>
  </si>
  <si>
    <t>40</t>
  </si>
  <si>
    <t>400</t>
  </si>
  <si>
    <t>4000</t>
  </si>
  <si>
    <t>4001</t>
  </si>
  <si>
    <t>4002</t>
  </si>
  <si>
    <t>4003</t>
  </si>
  <si>
    <t>401</t>
  </si>
  <si>
    <t>4010</t>
  </si>
  <si>
    <t>4011</t>
  </si>
  <si>
    <t>4012</t>
  </si>
  <si>
    <t>4013</t>
  </si>
  <si>
    <t>41</t>
  </si>
  <si>
    <t>410</t>
  </si>
  <si>
    <t>4100</t>
  </si>
  <si>
    <t>411</t>
  </si>
  <si>
    <t>4110</t>
  </si>
  <si>
    <t>413</t>
  </si>
  <si>
    <t>4130</t>
  </si>
  <si>
    <t>4131</t>
  </si>
  <si>
    <t>4132</t>
  </si>
  <si>
    <t>4133</t>
  </si>
  <si>
    <t>414</t>
  </si>
  <si>
    <t>4140</t>
  </si>
  <si>
    <t>416</t>
  </si>
  <si>
    <t>4160</t>
  </si>
  <si>
    <t>418</t>
  </si>
  <si>
    <t>4180</t>
  </si>
  <si>
    <t>4181</t>
  </si>
  <si>
    <t>4182</t>
  </si>
  <si>
    <t>4183</t>
  </si>
  <si>
    <t>419</t>
  </si>
  <si>
    <t>4190</t>
  </si>
  <si>
    <t>4191</t>
  </si>
  <si>
    <t>4192</t>
  </si>
  <si>
    <t>4193</t>
  </si>
  <si>
    <t>43</t>
  </si>
  <si>
    <t>430</t>
  </si>
  <si>
    <t>4300</t>
  </si>
  <si>
    <t>4301</t>
  </si>
  <si>
    <t>4302</t>
  </si>
  <si>
    <t>4303</t>
  </si>
  <si>
    <t>431</t>
  </si>
  <si>
    <t>4310</t>
  </si>
  <si>
    <t>4311</t>
  </si>
  <si>
    <t>4312</t>
  </si>
  <si>
    <t>4313</t>
  </si>
  <si>
    <t>433</t>
  </si>
  <si>
    <t>4330</t>
  </si>
  <si>
    <t>433000</t>
  </si>
  <si>
    <t>433010</t>
  </si>
  <si>
    <t>433020</t>
  </si>
  <si>
    <t>433030</t>
  </si>
  <si>
    <t>4332</t>
  </si>
  <si>
    <t>433200</t>
  </si>
  <si>
    <t>433210</t>
  </si>
  <si>
    <t>433220</t>
  </si>
  <si>
    <t>433230</t>
  </si>
  <si>
    <t>4339</t>
  </si>
  <si>
    <t>434</t>
  </si>
  <si>
    <t>4340</t>
  </si>
  <si>
    <t>434000</t>
  </si>
  <si>
    <t>434010</t>
  </si>
  <si>
    <t>434020</t>
  </si>
  <si>
    <t>434030</t>
  </si>
  <si>
    <t>4342</t>
  </si>
  <si>
    <t>434200</t>
  </si>
  <si>
    <t>434210</t>
  </si>
  <si>
    <t>434220</t>
  </si>
  <si>
    <t>434230</t>
  </si>
  <si>
    <t>437</t>
  </si>
  <si>
    <t>4370</t>
  </si>
  <si>
    <t>438</t>
  </si>
  <si>
    <t>4380</t>
  </si>
  <si>
    <t>438000</t>
  </si>
  <si>
    <t>438010</t>
  </si>
  <si>
    <t>438020</t>
  </si>
  <si>
    <t>438030</t>
  </si>
  <si>
    <t>4381</t>
  </si>
  <si>
    <t>438100</t>
  </si>
  <si>
    <t>438110</t>
  </si>
  <si>
    <t>438120</t>
  </si>
  <si>
    <t>438130</t>
  </si>
  <si>
    <t>439</t>
  </si>
  <si>
    <t>4390</t>
  </si>
  <si>
    <t>439000</t>
  </si>
  <si>
    <t>439010</t>
  </si>
  <si>
    <t>439020</t>
  </si>
  <si>
    <t>439030</t>
  </si>
  <si>
    <t>4391</t>
  </si>
  <si>
    <t>439100</t>
  </si>
  <si>
    <t>439110</t>
  </si>
  <si>
    <t>439120</t>
  </si>
  <si>
    <t>439130</t>
  </si>
  <si>
    <t>4392</t>
  </si>
  <si>
    <t>439200</t>
  </si>
  <si>
    <t>439210</t>
  </si>
  <si>
    <t>439220</t>
  </si>
  <si>
    <t>439230</t>
  </si>
  <si>
    <t>44</t>
  </si>
  <si>
    <t>440</t>
  </si>
  <si>
    <t>4400</t>
  </si>
  <si>
    <t>4401</t>
  </si>
  <si>
    <t>441</t>
  </si>
  <si>
    <t>4410</t>
  </si>
  <si>
    <t>442</t>
  </si>
  <si>
    <t>4420</t>
  </si>
  <si>
    <t>4429</t>
  </si>
  <si>
    <t>443</t>
  </si>
  <si>
    <t>4430</t>
  </si>
  <si>
    <t>4431</t>
  </si>
  <si>
    <t>4432</t>
  </si>
  <si>
    <t>4433</t>
  </si>
  <si>
    <t>446</t>
  </si>
  <si>
    <t>4460</t>
  </si>
  <si>
    <t>449</t>
  </si>
  <si>
    <t>4490</t>
  </si>
  <si>
    <t>4499</t>
  </si>
  <si>
    <t>47</t>
  </si>
  <si>
    <t>470</t>
  </si>
  <si>
    <t>4700</t>
  </si>
  <si>
    <t>4709</t>
  </si>
  <si>
    <t>471</t>
  </si>
  <si>
    <t>4710</t>
  </si>
  <si>
    <t>4719</t>
  </si>
  <si>
    <t>472</t>
  </si>
  <si>
    <t>4720</t>
  </si>
  <si>
    <t>475</t>
  </si>
  <si>
    <t>4750</t>
  </si>
  <si>
    <t>4751</t>
  </si>
  <si>
    <t>475101</t>
  </si>
  <si>
    <t>475102</t>
  </si>
  <si>
    <t>475103</t>
  </si>
  <si>
    <t>475104</t>
  </si>
  <si>
    <t>476</t>
  </si>
  <si>
    <t>4760</t>
  </si>
  <si>
    <t>4761</t>
  </si>
  <si>
    <t>4762</t>
  </si>
  <si>
    <t>4769</t>
  </si>
  <si>
    <t>477</t>
  </si>
  <si>
    <t>4770</t>
  </si>
  <si>
    <t>4771</t>
  </si>
  <si>
    <t>48</t>
  </si>
  <si>
    <t>480</t>
  </si>
  <si>
    <t>4800</t>
  </si>
  <si>
    <t>485</t>
  </si>
  <si>
    <t>4850</t>
  </si>
  <si>
    <t>49</t>
  </si>
  <si>
    <t>490</t>
  </si>
  <si>
    <t>4900</t>
  </si>
  <si>
    <t>4901</t>
  </si>
  <si>
    <t>4902</t>
  </si>
  <si>
    <t>4903</t>
  </si>
  <si>
    <t>5</t>
  </si>
  <si>
    <t>50</t>
  </si>
  <si>
    <t>500</t>
  </si>
  <si>
    <t>5000</t>
  </si>
  <si>
    <t>51</t>
  </si>
  <si>
    <t>519</t>
  </si>
  <si>
    <t>5190</t>
  </si>
  <si>
    <t>52</t>
  </si>
  <si>
    <t>520</t>
  </si>
  <si>
    <t>5200</t>
  </si>
  <si>
    <t>521</t>
  </si>
  <si>
    <t>5210</t>
  </si>
  <si>
    <t>523</t>
  </si>
  <si>
    <t>5230</t>
  </si>
  <si>
    <t>524</t>
  </si>
  <si>
    <t>5240</t>
  </si>
  <si>
    <t>527</t>
  </si>
  <si>
    <t>5270</t>
  </si>
  <si>
    <t>528</t>
  </si>
  <si>
    <t>5280</t>
  </si>
  <si>
    <t>529</t>
  </si>
  <si>
    <t>5290</t>
  </si>
  <si>
    <t>53</t>
  </si>
  <si>
    <t>530</t>
  </si>
  <si>
    <t>5300</t>
  </si>
  <si>
    <t>5301</t>
  </si>
  <si>
    <t>5302</t>
  </si>
  <si>
    <t>531</t>
  </si>
  <si>
    <t>5310</t>
  </si>
  <si>
    <t>5311</t>
  </si>
  <si>
    <t>5312</t>
  </si>
  <si>
    <t>532</t>
  </si>
  <si>
    <t>5320</t>
  </si>
  <si>
    <t>533</t>
  </si>
  <si>
    <t>5330</t>
  </si>
  <si>
    <t>535</t>
  </si>
  <si>
    <t>5350</t>
  </si>
  <si>
    <t>54</t>
  </si>
  <si>
    <t>540</t>
  </si>
  <si>
    <t>5400</t>
  </si>
  <si>
    <t>5401</t>
  </si>
  <si>
    <t>541</t>
  </si>
  <si>
    <t>5410</t>
  </si>
  <si>
    <t>5411</t>
  </si>
  <si>
    <t>5412</t>
  </si>
  <si>
    <t>542</t>
  </si>
  <si>
    <t>5420</t>
  </si>
  <si>
    <t>5429</t>
  </si>
  <si>
    <t>544</t>
  </si>
  <si>
    <t>5440</t>
  </si>
  <si>
    <t>545</t>
  </si>
  <si>
    <t>5450</t>
  </si>
  <si>
    <t>546</t>
  </si>
  <si>
    <t>5460</t>
  </si>
  <si>
    <t>547</t>
  </si>
  <si>
    <t>5470</t>
  </si>
  <si>
    <t>548</t>
  </si>
  <si>
    <t>5480</t>
  </si>
  <si>
    <t>55</t>
  </si>
  <si>
    <t>550</t>
  </si>
  <si>
    <t>5500</t>
  </si>
  <si>
    <t>5509</t>
  </si>
  <si>
    <t>554</t>
  </si>
  <si>
    <t>5541</t>
  </si>
  <si>
    <t>554100</t>
  </si>
  <si>
    <t>5542</t>
  </si>
  <si>
    <t>554200</t>
  </si>
  <si>
    <t>5543</t>
  </si>
  <si>
    <t>554300</t>
  </si>
  <si>
    <t>5544</t>
  </si>
  <si>
    <t>554400</t>
  </si>
  <si>
    <t>5546</t>
  </si>
  <si>
    <t>554600</t>
  </si>
  <si>
    <t>5547</t>
  </si>
  <si>
    <t>554700</t>
  </si>
  <si>
    <t>5548</t>
  </si>
  <si>
    <t>554800</t>
  </si>
  <si>
    <t>554801</t>
  </si>
  <si>
    <t>5549</t>
  </si>
  <si>
    <t>554900</t>
  </si>
  <si>
    <t>554901</t>
  </si>
  <si>
    <t>554902</t>
  </si>
  <si>
    <t>554903</t>
  </si>
  <si>
    <t>554904</t>
  </si>
  <si>
    <t>554905</t>
  </si>
  <si>
    <t>554999</t>
  </si>
  <si>
    <t>555</t>
  </si>
  <si>
    <t>5550</t>
  </si>
  <si>
    <t>555001</t>
  </si>
  <si>
    <t>555002</t>
  </si>
  <si>
    <t>555003</t>
  </si>
  <si>
    <t>555098</t>
  </si>
  <si>
    <t>555099</t>
  </si>
  <si>
    <t>5554</t>
  </si>
  <si>
    <t>556</t>
  </si>
  <si>
    <t>5560</t>
  </si>
  <si>
    <t>557</t>
  </si>
  <si>
    <t>5570</t>
  </si>
  <si>
    <t>5571</t>
  </si>
  <si>
    <t>558</t>
  </si>
  <si>
    <t>5580</t>
  </si>
  <si>
    <t>5581</t>
  </si>
  <si>
    <t>5584</t>
  </si>
  <si>
    <t>5585</t>
  </si>
  <si>
    <t>5586</t>
  </si>
  <si>
    <t>559</t>
  </si>
  <si>
    <t>5590</t>
  </si>
  <si>
    <t>56</t>
  </si>
  <si>
    <t>560</t>
  </si>
  <si>
    <t>5601</t>
  </si>
  <si>
    <t>561</t>
  </si>
  <si>
    <t>5611</t>
  </si>
  <si>
    <t>5612</t>
  </si>
  <si>
    <t>5613</t>
  </si>
  <si>
    <t>565</t>
  </si>
  <si>
    <t>5650</t>
  </si>
  <si>
    <t>566</t>
  </si>
  <si>
    <t>5660</t>
  </si>
  <si>
    <t>567</t>
  </si>
  <si>
    <t>5670</t>
  </si>
  <si>
    <t>568</t>
  </si>
  <si>
    <t>5680</t>
  </si>
  <si>
    <t>57</t>
  </si>
  <si>
    <t>570</t>
  </si>
  <si>
    <t>5700</t>
  </si>
  <si>
    <t>571</t>
  </si>
  <si>
    <t>5710</t>
  </si>
  <si>
    <t>571001</t>
  </si>
  <si>
    <t>571002</t>
  </si>
  <si>
    <t>571003</t>
  </si>
  <si>
    <t>571004</t>
  </si>
  <si>
    <t>571005</t>
  </si>
  <si>
    <t>571006</t>
  </si>
  <si>
    <t>571007</t>
  </si>
  <si>
    <t>571008</t>
  </si>
  <si>
    <t>571010</t>
  </si>
  <si>
    <t>571011</t>
  </si>
  <si>
    <t>571012</t>
  </si>
  <si>
    <t>571013</t>
  </si>
  <si>
    <t>571014</t>
  </si>
  <si>
    <t>571015</t>
  </si>
  <si>
    <t>571016</t>
  </si>
  <si>
    <t>571017</t>
  </si>
  <si>
    <t>571018</t>
  </si>
  <si>
    <t>573</t>
  </si>
  <si>
    <t>5730</t>
  </si>
  <si>
    <t>574</t>
  </si>
  <si>
    <t>5740</t>
  </si>
  <si>
    <t>5741</t>
  </si>
  <si>
    <t>575</t>
  </si>
  <si>
    <t>5750</t>
  </si>
  <si>
    <t>5751</t>
  </si>
  <si>
    <t>5759</t>
  </si>
  <si>
    <t>577</t>
  </si>
  <si>
    <t>5770</t>
  </si>
  <si>
    <t>58</t>
  </si>
  <si>
    <t>582</t>
  </si>
  <si>
    <t>5820</t>
  </si>
  <si>
    <t>583</t>
  </si>
  <si>
    <t>5830</t>
  </si>
  <si>
    <t>585</t>
  </si>
  <si>
    <t>5850</t>
  </si>
  <si>
    <t>588</t>
  </si>
  <si>
    <t>5880</t>
  </si>
  <si>
    <t>589</t>
  </si>
  <si>
    <t>5890</t>
  </si>
  <si>
    <t>59</t>
  </si>
  <si>
    <t>597</t>
  </si>
  <si>
    <t>5970</t>
  </si>
  <si>
    <t>598</t>
  </si>
  <si>
    <t>5980</t>
  </si>
  <si>
    <t>6</t>
  </si>
  <si>
    <t>60</t>
  </si>
  <si>
    <t>605</t>
  </si>
  <si>
    <t>6050</t>
  </si>
  <si>
    <t>607</t>
  </si>
  <si>
    <t>6070</t>
  </si>
  <si>
    <t>62</t>
  </si>
  <si>
    <t>620</t>
  </si>
  <si>
    <t>6200</t>
  </si>
  <si>
    <t>621</t>
  </si>
  <si>
    <t>6210</t>
  </si>
  <si>
    <t>622</t>
  </si>
  <si>
    <t>6220</t>
  </si>
  <si>
    <t>623</t>
  </si>
  <si>
    <t>6230</t>
  </si>
  <si>
    <t>624</t>
  </si>
  <si>
    <t>6240</t>
  </si>
  <si>
    <t>625</t>
  </si>
  <si>
    <t>6250</t>
  </si>
  <si>
    <t>626</t>
  </si>
  <si>
    <t>6260</t>
  </si>
  <si>
    <t>627</t>
  </si>
  <si>
    <t>6270</t>
  </si>
  <si>
    <t>628</t>
  </si>
  <si>
    <t>6280</t>
  </si>
  <si>
    <t>629</t>
  </si>
  <si>
    <t>6290</t>
  </si>
  <si>
    <t>63</t>
  </si>
  <si>
    <t>631</t>
  </si>
  <si>
    <t>6310</t>
  </si>
  <si>
    <t>634</t>
  </si>
  <si>
    <t>6340</t>
  </si>
  <si>
    <t>639</t>
  </si>
  <si>
    <t>6390</t>
  </si>
  <si>
    <t>64</t>
  </si>
  <si>
    <t>640</t>
  </si>
  <si>
    <t>6400</t>
  </si>
  <si>
    <t>641</t>
  </si>
  <si>
    <t>6410</t>
  </si>
  <si>
    <t>642</t>
  </si>
  <si>
    <t>6420</t>
  </si>
  <si>
    <t>643</t>
  </si>
  <si>
    <t>6430</t>
  </si>
  <si>
    <t>644</t>
  </si>
  <si>
    <t>6440</t>
  </si>
  <si>
    <t>645</t>
  </si>
  <si>
    <t>6450</t>
  </si>
  <si>
    <t>65</t>
  </si>
  <si>
    <t>650</t>
  </si>
  <si>
    <t>6500</t>
  </si>
  <si>
    <t>6501</t>
  </si>
  <si>
    <t>651</t>
  </si>
  <si>
    <t>6510</t>
  </si>
  <si>
    <t>6511</t>
  </si>
  <si>
    <t>66</t>
  </si>
  <si>
    <t>660</t>
  </si>
  <si>
    <t>6600</t>
  </si>
  <si>
    <t>661</t>
  </si>
  <si>
    <t>6610</t>
  </si>
  <si>
    <t>662</t>
  </si>
  <si>
    <t>6625</t>
  </si>
  <si>
    <t>6626</t>
  </si>
  <si>
    <t>666</t>
  </si>
  <si>
    <t>6660</t>
  </si>
  <si>
    <t>667</t>
  </si>
  <si>
    <t>6670</t>
  </si>
  <si>
    <t>6671</t>
  </si>
  <si>
    <t>6672</t>
  </si>
  <si>
    <t>668</t>
  </si>
  <si>
    <t>6680</t>
  </si>
  <si>
    <t>669</t>
  </si>
  <si>
    <t>6690</t>
  </si>
  <si>
    <t>67</t>
  </si>
  <si>
    <t>670</t>
  </si>
  <si>
    <t>6700</t>
  </si>
  <si>
    <t>671</t>
  </si>
  <si>
    <t>6710</t>
  </si>
  <si>
    <t>672</t>
  </si>
  <si>
    <t>6720</t>
  </si>
  <si>
    <t>673</t>
  </si>
  <si>
    <t>6730</t>
  </si>
  <si>
    <t>674</t>
  </si>
  <si>
    <t>6740</t>
  </si>
  <si>
    <t>676</t>
  </si>
  <si>
    <t>6760</t>
  </si>
  <si>
    <t>678</t>
  </si>
  <si>
    <t>6780</t>
  </si>
  <si>
    <t>68</t>
  </si>
  <si>
    <t>680</t>
  </si>
  <si>
    <t>6800</t>
  </si>
  <si>
    <t>6801</t>
  </si>
  <si>
    <t>6803</t>
  </si>
  <si>
    <t>6806</t>
  </si>
  <si>
    <t>6807</t>
  </si>
  <si>
    <t>6809</t>
  </si>
  <si>
    <t>681</t>
  </si>
  <si>
    <t>6810</t>
  </si>
  <si>
    <t>6811</t>
  </si>
  <si>
    <t>6812</t>
  </si>
  <si>
    <t>6813</t>
  </si>
  <si>
    <t>6814</t>
  </si>
  <si>
    <t>6815</t>
  </si>
  <si>
    <t>6816</t>
  </si>
  <si>
    <t>6817</t>
  </si>
  <si>
    <t>6818</t>
  </si>
  <si>
    <t>6819</t>
  </si>
  <si>
    <t>682</t>
  </si>
  <si>
    <t>6820</t>
  </si>
  <si>
    <t>6821</t>
  </si>
  <si>
    <t>684</t>
  </si>
  <si>
    <t>6840</t>
  </si>
  <si>
    <t>6841</t>
  </si>
  <si>
    <t>6849</t>
  </si>
  <si>
    <t>69</t>
  </si>
  <si>
    <t>698</t>
  </si>
  <si>
    <t>6980</t>
  </si>
  <si>
    <t>6983</t>
  </si>
  <si>
    <t>7</t>
  </si>
  <si>
    <t>70</t>
  </si>
  <si>
    <t>700</t>
  </si>
  <si>
    <t>7000</t>
  </si>
  <si>
    <t>72</t>
  </si>
  <si>
    <t>724</t>
  </si>
  <si>
    <t>7240</t>
  </si>
  <si>
    <t>725</t>
  </si>
  <si>
    <t>7250</t>
  </si>
  <si>
    <t>726</t>
  </si>
  <si>
    <t>7260</t>
  </si>
  <si>
    <t>727</t>
  </si>
  <si>
    <t>7270</t>
  </si>
  <si>
    <t>728</t>
  </si>
  <si>
    <t>7280</t>
  </si>
  <si>
    <t>73</t>
  </si>
  <si>
    <t>733</t>
  </si>
  <si>
    <t>7330</t>
  </si>
  <si>
    <t>735</t>
  </si>
  <si>
    <t>7350</t>
  </si>
  <si>
    <t>739</t>
  </si>
  <si>
    <t>7390</t>
  </si>
  <si>
    <t>74</t>
  </si>
  <si>
    <t>740</t>
  </si>
  <si>
    <t>7400</t>
  </si>
  <si>
    <t>741</t>
  </si>
  <si>
    <t>7410</t>
  </si>
  <si>
    <t>742</t>
  </si>
  <si>
    <t>7420</t>
  </si>
  <si>
    <t>744</t>
  </si>
  <si>
    <t>7440</t>
  </si>
  <si>
    <t>745</t>
  </si>
  <si>
    <t>7450</t>
  </si>
  <si>
    <t>7451</t>
  </si>
  <si>
    <t>746</t>
  </si>
  <si>
    <t>7460</t>
  </si>
  <si>
    <t>7461</t>
  </si>
  <si>
    <t>75</t>
  </si>
  <si>
    <t>750</t>
  </si>
  <si>
    <t>7500</t>
  </si>
  <si>
    <t>7501</t>
  </si>
  <si>
    <t>751</t>
  </si>
  <si>
    <t>7510</t>
  </si>
  <si>
    <t>7511</t>
  </si>
  <si>
    <t>752</t>
  </si>
  <si>
    <t>7520</t>
  </si>
  <si>
    <t>7521</t>
  </si>
  <si>
    <t>753</t>
  </si>
  <si>
    <t>7530</t>
  </si>
  <si>
    <t>753000</t>
  </si>
  <si>
    <t>753010</t>
  </si>
  <si>
    <t>7531</t>
  </si>
  <si>
    <t>753100</t>
  </si>
  <si>
    <t>753110</t>
  </si>
  <si>
    <t>754</t>
  </si>
  <si>
    <t>7540</t>
  </si>
  <si>
    <t>7541</t>
  </si>
  <si>
    <t>755</t>
  </si>
  <si>
    <t>7550</t>
  </si>
  <si>
    <t>7551</t>
  </si>
  <si>
    <t>756</t>
  </si>
  <si>
    <t>7560</t>
  </si>
  <si>
    <t>7561</t>
  </si>
  <si>
    <t>76</t>
  </si>
  <si>
    <t>760</t>
  </si>
  <si>
    <t>7600</t>
  </si>
  <si>
    <t>761</t>
  </si>
  <si>
    <t>7610</t>
  </si>
  <si>
    <t>762</t>
  </si>
  <si>
    <t>7620</t>
  </si>
  <si>
    <t>763</t>
  </si>
  <si>
    <t>7630</t>
  </si>
  <si>
    <t>7631</t>
  </si>
  <si>
    <t>7632</t>
  </si>
  <si>
    <t>768</t>
  </si>
  <si>
    <t>7680</t>
  </si>
  <si>
    <t>769</t>
  </si>
  <si>
    <t>7690</t>
  </si>
  <si>
    <t>77</t>
  </si>
  <si>
    <t>770</t>
  </si>
  <si>
    <t>7700</t>
  </si>
  <si>
    <t>771</t>
  </si>
  <si>
    <t>7710</t>
  </si>
  <si>
    <t>772</t>
  </si>
  <si>
    <t>7720</t>
  </si>
  <si>
    <t>773</t>
  </si>
  <si>
    <t>7730</t>
  </si>
  <si>
    <t>774</t>
  </si>
  <si>
    <t>7740</t>
  </si>
  <si>
    <t>775</t>
  </si>
  <si>
    <t>7750</t>
  </si>
  <si>
    <t>776</t>
  </si>
  <si>
    <t>7760</t>
  </si>
  <si>
    <t>777</t>
  </si>
  <si>
    <t>7770</t>
  </si>
  <si>
    <t>778</t>
  </si>
  <si>
    <t>7780</t>
  </si>
  <si>
    <t>78</t>
  </si>
  <si>
    <t>780</t>
  </si>
  <si>
    <t>7800</t>
  </si>
  <si>
    <t>781</t>
  </si>
  <si>
    <t>7810</t>
  </si>
  <si>
    <t>782</t>
  </si>
  <si>
    <t>7820</t>
  </si>
  <si>
    <t>783</t>
  </si>
  <si>
    <t>7830</t>
  </si>
  <si>
    <t>784</t>
  </si>
  <si>
    <t>7840</t>
  </si>
  <si>
    <t>785</t>
  </si>
  <si>
    <t>7850</t>
  </si>
  <si>
    <t>786</t>
  </si>
  <si>
    <t>7860</t>
  </si>
  <si>
    <t>787</t>
  </si>
  <si>
    <t>7870</t>
  </si>
  <si>
    <t>788</t>
  </si>
  <si>
    <t>7880</t>
  </si>
  <si>
    <t>789</t>
  </si>
  <si>
    <t>7890</t>
  </si>
  <si>
    <t>79</t>
  </si>
  <si>
    <t>795</t>
  </si>
  <si>
    <t>7952</t>
  </si>
  <si>
    <t>7953</t>
  </si>
  <si>
    <t>7955</t>
  </si>
  <si>
    <t>7958</t>
  </si>
  <si>
    <t>7959</t>
  </si>
  <si>
    <t>798</t>
  </si>
  <si>
    <t>7980</t>
  </si>
  <si>
    <t>7983</t>
  </si>
  <si>
    <t>8</t>
  </si>
  <si>
    <t>80</t>
  </si>
  <si>
    <t>800</t>
  </si>
  <si>
    <t>8000</t>
  </si>
  <si>
    <t>802</t>
  </si>
  <si>
    <t>8020</t>
  </si>
  <si>
    <t>81</t>
  </si>
  <si>
    <t>810</t>
  </si>
  <si>
    <t>8100</t>
  </si>
  <si>
    <t>811</t>
  </si>
  <si>
    <t>8110</t>
  </si>
  <si>
    <t>8111</t>
  </si>
  <si>
    <t>82</t>
  </si>
  <si>
    <t>820</t>
  </si>
  <si>
    <t>8200</t>
  </si>
  <si>
    <t>821</t>
  </si>
  <si>
    <t>8210</t>
  </si>
  <si>
    <t>822</t>
  </si>
  <si>
    <t>8220</t>
  </si>
  <si>
    <t>823</t>
  </si>
  <si>
    <t>8230</t>
  </si>
  <si>
    <t>84</t>
  </si>
  <si>
    <t>840</t>
  </si>
  <si>
    <t>8400</t>
  </si>
  <si>
    <t>8401</t>
  </si>
  <si>
    <t>841</t>
  </si>
  <si>
    <t>8410</t>
  </si>
  <si>
    <t>8411</t>
  </si>
  <si>
    <t>842</t>
  </si>
  <si>
    <t>8420</t>
  </si>
  <si>
    <t>8421</t>
  </si>
  <si>
    <t>89</t>
  </si>
  <si>
    <t>891</t>
  </si>
  <si>
    <t>8910</t>
  </si>
  <si>
    <t>9</t>
  </si>
  <si>
    <t>90</t>
  </si>
  <si>
    <t>900</t>
  </si>
  <si>
    <t>9000</t>
  </si>
  <si>
    <t>902</t>
  </si>
  <si>
    <t>9020</t>
  </si>
  <si>
    <t>91</t>
  </si>
  <si>
    <t>910</t>
  </si>
  <si>
    <t>9100</t>
  </si>
  <si>
    <t>911</t>
  </si>
  <si>
    <t>9110</t>
  </si>
  <si>
    <t>9111</t>
  </si>
  <si>
    <t>92</t>
  </si>
  <si>
    <t>920</t>
  </si>
  <si>
    <t>9200</t>
  </si>
  <si>
    <t>94</t>
  </si>
  <si>
    <t>940</t>
  </si>
  <si>
    <t>9400</t>
  </si>
  <si>
    <t>9401</t>
  </si>
  <si>
    <t>941</t>
  </si>
  <si>
    <t>9410</t>
  </si>
  <si>
    <t>9411</t>
  </si>
  <si>
    <t>942</t>
  </si>
  <si>
    <t>9420</t>
  </si>
  <si>
    <t>9421</t>
  </si>
  <si>
    <t>99</t>
  </si>
  <si>
    <t>991</t>
  </si>
  <si>
    <t>9910</t>
  </si>
  <si>
    <t>993</t>
  </si>
  <si>
    <t>9930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</si>
</sst>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Bai&quot;;&quot;Bai&quot;;&quot;Ez&quot;"/>
    <numFmt numFmtId="167" formatCode="&quot;Egiazkoa&quot;;&quot;Egiazkoa&quot;;&quot;Faltsua&quot;"/>
    <numFmt numFmtId="168" formatCode="&quot;Aktibatuta&quot;;&quot;Aktibatuta&quot;;&quot;Desaktibatuta&quot;"/>
    <numFmt numFmtId="169" formatCode="[$€-2]\ #,##0.00_);[Red]\([$€-2]\ #,##0.00\)"/>
    <numFmt numFmtId="170" formatCode="0.000"/>
    <numFmt numFmtId="171" formatCode="[$-C0A]dddd\,\ dd&quot; de &quot;mmmm&quot; de &quot;yyyy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49"/>
      <name val="Arial"/>
      <family val="0"/>
    </font>
    <font>
      <sz val="10"/>
      <color indexed="10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6" fillId="21" borderId="0" applyNumberFormat="0" applyBorder="0" applyAlignment="0" applyProtection="0"/>
    <xf numFmtId="0" fontId="28" fillId="0" borderId="2" applyNumberFormat="0" applyFill="0" applyAlignment="0" applyProtection="0"/>
    <xf numFmtId="0" fontId="26" fillId="22" borderId="0" applyNumberFormat="0" applyBorder="0" applyAlignment="0" applyProtection="0"/>
    <xf numFmtId="0" fontId="29" fillId="0" borderId="3" applyNumberFormat="0" applyFill="0" applyAlignment="0" applyProtection="0"/>
    <xf numFmtId="0" fontId="26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6" borderId="4" applyNumberFormat="0" applyAlignment="0" applyProtection="0"/>
    <xf numFmtId="9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27" borderId="0" applyNumberFormat="0" applyBorder="0" applyAlignment="0" applyProtection="0"/>
    <xf numFmtId="0" fontId="34" fillId="0" borderId="6" applyNumberFormat="0" applyFill="0" applyAlignment="0" applyProtection="0"/>
    <xf numFmtId="0" fontId="2" fillId="0" borderId="0" applyNumberFormat="0" applyFill="0" applyBorder="0" applyAlignment="0" applyProtection="0"/>
    <xf numFmtId="0" fontId="35" fillId="28" borderId="7" applyNumberFormat="0" applyAlignment="0" applyProtection="0"/>
    <xf numFmtId="0" fontId="36" fillId="28" borderId="8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9" applyNumberFormat="0" applyFont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32" borderId="8" applyNumberFormat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33" borderId="16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5" borderId="16" xfId="0" applyFont="1" applyFill="1" applyBorder="1" applyAlignment="1">
      <alignment wrapText="1"/>
    </xf>
    <xf numFmtId="0" fontId="0" fillId="36" borderId="16" xfId="0" applyFont="1" applyFill="1" applyBorder="1" applyAlignment="1">
      <alignment wrapText="1"/>
    </xf>
    <xf numFmtId="0" fontId="0" fillId="33" borderId="17" xfId="0" applyFont="1" applyFill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3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14" fontId="6" fillId="0" borderId="13" xfId="0" applyNumberFormat="1" applyFont="1" applyBorder="1" applyAlignment="1">
      <alignment horizontal="center" vertical="top" wrapText="1"/>
    </xf>
    <xf numFmtId="4" fontId="0" fillId="0" borderId="13" xfId="0" applyNumberFormat="1" applyFont="1" applyBorder="1" applyAlignment="1">
      <alignment vertical="top" wrapText="1"/>
    </xf>
    <xf numFmtId="4" fontId="0" fillId="0" borderId="20" xfId="0" applyNumberFormat="1" applyFont="1" applyBorder="1" applyAlignment="1">
      <alignment vertical="top" wrapText="1"/>
    </xf>
    <xf numFmtId="0" fontId="6" fillId="37" borderId="0" xfId="0" applyFont="1" applyFill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37" borderId="0" xfId="0" applyFont="1" applyFill="1" applyAlignment="1">
      <alignment horizontal="center"/>
    </xf>
    <xf numFmtId="14" fontId="6" fillId="37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 vertical="top" wrapText="1"/>
    </xf>
  </cellXfs>
  <cellStyles count="49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Oharra" xfId="58"/>
    <cellStyle name="Ohar-testua" xfId="59"/>
    <cellStyle name="Ona" xfId="60"/>
    <cellStyle name="Sarrera" xfId="61"/>
    <cellStyle name="Titulu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Orria1"/>
  <dimension ref="A1:J103"/>
  <sheetViews>
    <sheetView tabSelected="1" zoomScale="75" zoomScaleNormal="7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61" sqref="M61"/>
    </sheetView>
  </sheetViews>
  <sheetFormatPr defaultColWidth="11.57421875" defaultRowHeight="12.75"/>
  <cols>
    <col min="1" max="1" width="8.7109375" style="38" customWidth="1"/>
    <col min="2" max="2" width="12.140625" style="5" customWidth="1"/>
    <col min="3" max="3" width="74.28125" style="5" customWidth="1"/>
    <col min="4" max="4" width="15.00390625" style="5" customWidth="1"/>
    <col min="5" max="6" width="15.28125" style="5" customWidth="1"/>
    <col min="7" max="7" width="17.421875" style="5" customWidth="1"/>
    <col min="8" max="9" width="12.7109375" style="5" customWidth="1"/>
    <col min="10" max="10" width="5.7109375" style="2" customWidth="1"/>
    <col min="11" max="16384" width="11.57421875" style="5" customWidth="1"/>
  </cols>
  <sheetData>
    <row r="1" spans="1:10" s="4" customFormat="1" ht="12.75">
      <c r="A1" s="38"/>
      <c r="B1" s="2"/>
      <c r="C1" s="37" t="s">
        <v>16</v>
      </c>
      <c r="D1" s="37" t="s">
        <v>14</v>
      </c>
      <c r="E1" s="37" t="s">
        <v>15</v>
      </c>
      <c r="F1" s="37" t="s">
        <v>17</v>
      </c>
      <c r="J1" s="2"/>
    </row>
    <row r="2" spans="1:10" s="4" customFormat="1" ht="12.75">
      <c r="A2" s="38"/>
      <c r="B2" s="2"/>
      <c r="C2" s="40" t="s">
        <v>63</v>
      </c>
      <c r="D2" s="41" t="s">
        <v>64</v>
      </c>
      <c r="E2" s="41" t="s">
        <v>65</v>
      </c>
      <c r="F2" s="41" t="s">
        <v>66</v>
      </c>
      <c r="G2" s="18"/>
      <c r="J2" s="2"/>
    </row>
    <row r="3" spans="1:10" s="4" customFormat="1" ht="12.75">
      <c r="A3" s="38"/>
      <c r="B3" s="2"/>
      <c r="C3" s="18"/>
      <c r="D3" s="18"/>
      <c r="E3" s="18"/>
      <c r="F3" s="18"/>
      <c r="G3" s="18"/>
      <c r="J3" s="2"/>
    </row>
    <row r="4" spans="2:9" ht="12.75">
      <c r="B4" s="42" t="s">
        <v>22</v>
      </c>
      <c r="C4" s="42"/>
      <c r="D4" s="42"/>
      <c r="E4" s="42"/>
      <c r="F4" s="42"/>
      <c r="G4" s="42"/>
      <c r="H4" s="42"/>
      <c r="I4" s="42"/>
    </row>
    <row r="5" spans="2:9" ht="12.75">
      <c r="B5" s="19"/>
      <c r="C5" s="19"/>
      <c r="D5" s="19"/>
      <c r="E5" s="19"/>
      <c r="F5" s="19"/>
      <c r="G5" s="19"/>
      <c r="H5" s="19"/>
      <c r="I5" s="19"/>
    </row>
    <row r="6" ht="13.5" thickBot="1">
      <c r="B6" s="20" t="s">
        <v>20</v>
      </c>
    </row>
    <row r="7" spans="2:10" ht="12.75">
      <c r="B7" s="6"/>
      <c r="C7" s="7"/>
      <c r="D7" s="7"/>
      <c r="E7" s="7"/>
      <c r="F7" s="7"/>
      <c r="G7" s="7"/>
      <c r="H7" s="2"/>
      <c r="J7" s="5"/>
    </row>
    <row r="8" spans="2:10" ht="31.5" customHeight="1">
      <c r="B8" s="8" t="s">
        <v>61</v>
      </c>
      <c r="C8" s="9" t="s">
        <v>21</v>
      </c>
      <c r="D8" s="9" t="str">
        <f>"Saldoa "&amp;$D$2&amp;"ean"</f>
        <v>Saldoa 2019/01/01ean</v>
      </c>
      <c r="E8" s="9" t="s">
        <v>18</v>
      </c>
      <c r="F8" s="9" t="s">
        <v>19</v>
      </c>
      <c r="G8" s="34" t="str">
        <f>"Saldoa "&amp;$E$2&amp;"ean"</f>
        <v>Saldoa 2019/09/30ean</v>
      </c>
      <c r="H8" s="2"/>
      <c r="J8" s="5"/>
    </row>
    <row r="9" spans="2:10" ht="13.5" thickBot="1">
      <c r="B9" s="10"/>
      <c r="C9" s="11"/>
      <c r="D9" s="11"/>
      <c r="E9" s="11"/>
      <c r="F9" s="11"/>
      <c r="G9" s="11"/>
      <c r="H9" s="2"/>
      <c r="J9" s="5"/>
    </row>
    <row r="10" spans="1:8" s="23" customFormat="1" ht="12.75">
      <c r="A10" s="38">
        <v>1</v>
      </c>
      <c r="B10" s="12">
        <v>440</v>
      </c>
      <c r="C10" s="22" t="s">
        <v>37</v>
      </c>
      <c r="D10" s="35">
        <f>SUMIF(Datuak!O:O,1,Datuak!G:G)</f>
        <v>16511.5</v>
      </c>
      <c r="E10" s="35">
        <f>SUMIF(Datuak!O:O,1,Datuak!H:H)</f>
        <v>121693.65</v>
      </c>
      <c r="F10" s="35">
        <f>SUMIF(Datuak!O:O,1,Datuak!I:I)</f>
        <v>126379.86</v>
      </c>
      <c r="G10" s="35">
        <f>SUMIF(Datuak!O:O,1,Datuak!J:J)</f>
        <v>11825.29</v>
      </c>
      <c r="H10" s="21"/>
    </row>
    <row r="11" spans="1:8" s="23" customFormat="1" ht="12.75">
      <c r="A11" s="38">
        <v>2</v>
      </c>
      <c r="B11" s="12">
        <v>442</v>
      </c>
      <c r="C11" s="22" t="s">
        <v>38</v>
      </c>
      <c r="D11" s="35">
        <f>SUMIF(Datuak!O:O,2,Datuak!G:G)</f>
        <v>0</v>
      </c>
      <c r="E11" s="35">
        <f>SUMIF(Datuak!O:O,2,Datuak!H:H)</f>
        <v>0</v>
      </c>
      <c r="F11" s="35">
        <f>SUMIF(Datuak!O:O,2,Datuak!I:I)</f>
        <v>0</v>
      </c>
      <c r="G11" s="35">
        <f>SUMIF(Datuak!O:O,2,Datuak!J:J)</f>
        <v>0</v>
      </c>
      <c r="H11" s="21"/>
    </row>
    <row r="12" spans="1:8" s="23" customFormat="1" ht="12.75">
      <c r="A12" s="38">
        <v>3</v>
      </c>
      <c r="B12" s="12">
        <v>449</v>
      </c>
      <c r="C12" s="22" t="s">
        <v>39</v>
      </c>
      <c r="D12" s="35">
        <f>SUMIF(Datuak!O:O,3,Datuak!G:G)</f>
        <v>4643.2</v>
      </c>
      <c r="E12" s="35">
        <f>SUMIF(Datuak!O:O,3,Datuak!H:H)</f>
        <v>9177.01</v>
      </c>
      <c r="F12" s="35">
        <f>SUMIF(Datuak!O:O,3,Datuak!I:I)</f>
        <v>9064.89</v>
      </c>
      <c r="G12" s="35">
        <f>SUMIF(Datuak!O:O,3,Datuak!J:J)</f>
        <v>4755.32</v>
      </c>
      <c r="H12" s="21"/>
    </row>
    <row r="13" spans="1:8" s="23" customFormat="1" ht="12.75">
      <c r="A13" s="38">
        <v>4</v>
      </c>
      <c r="B13" s="12">
        <v>456</v>
      </c>
      <c r="C13" s="22" t="s">
        <v>41</v>
      </c>
      <c r="D13" s="35">
        <f>SUMIF(Datuak!O:O,4,Datuak!G:G)</f>
        <v>0</v>
      </c>
      <c r="E13" s="35">
        <f>SUMIF(Datuak!O:O,4,Datuak!H:H)</f>
        <v>0</v>
      </c>
      <c r="F13" s="35">
        <f>SUMIF(Datuak!O:O,4,Datuak!I:I)</f>
        <v>0</v>
      </c>
      <c r="G13" s="35">
        <f>SUMIF(Datuak!O:O,4,Datuak!J:J)</f>
        <v>0</v>
      </c>
      <c r="H13" s="21"/>
    </row>
    <row r="14" spans="1:8" s="23" customFormat="1" ht="12.75">
      <c r="A14" s="38">
        <v>5</v>
      </c>
      <c r="B14" s="12">
        <v>470</v>
      </c>
      <c r="C14" s="22" t="s">
        <v>42</v>
      </c>
      <c r="D14" s="35">
        <f>SUMIF(Datuak!O:O,5,Datuak!G:G)</f>
        <v>0</v>
      </c>
      <c r="E14" s="35">
        <f>SUMIF(Datuak!O:O,5,Datuak!H:H)</f>
        <v>0</v>
      </c>
      <c r="F14" s="35">
        <f>SUMIF(Datuak!O:O,5,Datuak!I:I)</f>
        <v>0</v>
      </c>
      <c r="G14" s="35">
        <f>SUMIF(Datuak!O:O,5,Datuak!J:J)</f>
        <v>0</v>
      </c>
      <c r="H14" s="21"/>
    </row>
    <row r="15" spans="1:8" s="23" customFormat="1" ht="12.75">
      <c r="A15" s="38">
        <v>6</v>
      </c>
      <c r="B15" s="12">
        <v>471</v>
      </c>
      <c r="C15" s="22" t="s">
        <v>43</v>
      </c>
      <c r="D15" s="35">
        <f>SUMIF(Datuak!O:O,6,Datuak!G:G)</f>
        <v>0</v>
      </c>
      <c r="E15" s="35">
        <f>SUMIF(Datuak!O:O,6,Datuak!H:H)</f>
        <v>0</v>
      </c>
      <c r="F15" s="35">
        <f>SUMIF(Datuak!O:O,6,Datuak!I:I)</f>
        <v>0</v>
      </c>
      <c r="G15" s="35">
        <f>SUMIF(Datuak!O:O,6,Datuak!J:J)</f>
        <v>0</v>
      </c>
      <c r="H15" s="21"/>
    </row>
    <row r="16" spans="1:8" s="23" customFormat="1" ht="12.75">
      <c r="A16" s="38">
        <v>7</v>
      </c>
      <c r="B16" s="12">
        <v>472</v>
      </c>
      <c r="C16" s="22" t="s">
        <v>44</v>
      </c>
      <c r="D16" s="35">
        <f>SUMIF(Datuak!O:O,7,Datuak!G:G)</f>
        <v>7201.2</v>
      </c>
      <c r="E16" s="35">
        <f>SUMIF(Datuak!O:O,7,Datuak!H:H)</f>
        <v>125617.33</v>
      </c>
      <c r="F16" s="35">
        <f>SUMIF(Datuak!O:O,7,Datuak!I:I)</f>
        <v>60020.56</v>
      </c>
      <c r="G16" s="35">
        <f>SUMIF(Datuak!O:O,7,Datuak!J:J)</f>
        <v>72797.97</v>
      </c>
      <c r="H16" s="21"/>
    </row>
    <row r="17" spans="1:8" s="23" customFormat="1" ht="12.75">
      <c r="A17" s="38">
        <v>31</v>
      </c>
      <c r="B17" s="12">
        <v>548</v>
      </c>
      <c r="C17" s="22" t="s">
        <v>62</v>
      </c>
      <c r="D17" s="35">
        <f>SUMIF(Datuak!O:O,31,Datuak!G:G)</f>
        <v>0</v>
      </c>
      <c r="E17" s="35">
        <f>SUMIF(Datuak!O:O,31,Datuak!H:H)</f>
        <v>0</v>
      </c>
      <c r="F17" s="35">
        <f>SUMIF(Datuak!O:O,31,Datuak!I:I)</f>
        <v>0</v>
      </c>
      <c r="G17" s="35">
        <f>SUMIF(Datuak!O:O,31,Datuak!J:J)</f>
        <v>0</v>
      </c>
      <c r="H17" s="21"/>
    </row>
    <row r="18" spans="1:8" s="23" customFormat="1" ht="12.75">
      <c r="A18" s="38">
        <v>8</v>
      </c>
      <c r="B18" s="25">
        <v>550</v>
      </c>
      <c r="C18" s="25" t="s">
        <v>51</v>
      </c>
      <c r="D18" s="35">
        <f>SUMIF(Datuak!O:O,8,Datuak!G:G)</f>
        <v>0</v>
      </c>
      <c r="E18" s="35">
        <f>SUMIF(Datuak!O:O,8,Datuak!H:H)</f>
        <v>0</v>
      </c>
      <c r="F18" s="35">
        <f>SUMIF(Datuak!O:O,8,Datuak!I:I)</f>
        <v>0</v>
      </c>
      <c r="G18" s="35">
        <f>SUMIF(Datuak!O:O,8,Datuak!J:J)</f>
        <v>0</v>
      </c>
      <c r="H18" s="21"/>
    </row>
    <row r="19" spans="1:8" s="23" customFormat="1" ht="13.5" thickBot="1">
      <c r="A19" s="38"/>
      <c r="B19" s="29"/>
      <c r="C19" s="30" t="s">
        <v>23</v>
      </c>
      <c r="D19" s="36">
        <f>SUM(D10:D18)</f>
        <v>28355.9</v>
      </c>
      <c r="E19" s="36">
        <f>SUM(E10:E18)</f>
        <v>256487.99</v>
      </c>
      <c r="F19" s="36">
        <f>SUM(F10:F18)</f>
        <v>195465.31</v>
      </c>
      <c r="G19" s="36">
        <f>SUM(G10:G18)</f>
        <v>89378.58</v>
      </c>
      <c r="H19" s="21"/>
    </row>
    <row r="20" spans="1:8" s="23" customFormat="1" ht="12.75">
      <c r="A20" s="38"/>
      <c r="B20" s="24"/>
      <c r="C20" s="24"/>
      <c r="D20" s="24"/>
      <c r="E20" s="24"/>
      <c r="F20" s="24"/>
      <c r="G20" s="24"/>
      <c r="H20" s="21"/>
    </row>
    <row r="21" spans="1:8" s="23" customFormat="1" ht="12.75">
      <c r="A21" s="38"/>
      <c r="B21" s="24"/>
      <c r="C21" s="24"/>
      <c r="D21" s="24"/>
      <c r="E21" s="24"/>
      <c r="F21" s="24"/>
      <c r="G21" s="24"/>
      <c r="H21" s="21"/>
    </row>
    <row r="22" spans="1:8" s="23" customFormat="1" ht="12.75">
      <c r="A22" s="39"/>
      <c r="B22" s="24"/>
      <c r="C22" s="24"/>
      <c r="D22" s="24"/>
      <c r="E22" s="27"/>
      <c r="F22" s="28"/>
      <c r="G22" s="24"/>
      <c r="H22" s="21"/>
    </row>
    <row r="23" spans="1:8" s="23" customFormat="1" ht="13.5" thickBot="1">
      <c r="A23" s="38"/>
      <c r="B23" s="20" t="s">
        <v>24</v>
      </c>
      <c r="C23" s="5"/>
      <c r="D23" s="5"/>
      <c r="E23" s="5"/>
      <c r="F23" s="5"/>
      <c r="G23" s="5"/>
      <c r="H23" s="21"/>
    </row>
    <row r="24" spans="1:8" s="23" customFormat="1" ht="12.75">
      <c r="A24" s="38"/>
      <c r="B24" s="6"/>
      <c r="C24" s="7"/>
      <c r="D24" s="7"/>
      <c r="E24" s="7"/>
      <c r="F24" s="7"/>
      <c r="G24" s="7"/>
      <c r="H24" s="21"/>
    </row>
    <row r="25" spans="1:8" s="23" customFormat="1" ht="35.25" customHeight="1">
      <c r="A25" s="38"/>
      <c r="B25" s="8" t="s">
        <v>61</v>
      </c>
      <c r="C25" s="9" t="s">
        <v>21</v>
      </c>
      <c r="D25" s="9" t="str">
        <f>"Saldoa "&amp;$D$2&amp;"ean"</f>
        <v>Saldoa 2019/01/01ean</v>
      </c>
      <c r="E25" s="9" t="s">
        <v>18</v>
      </c>
      <c r="F25" s="9" t="s">
        <v>19</v>
      </c>
      <c r="G25" s="34" t="str">
        <f>"Saldoa "&amp;$E$2&amp;"ean"</f>
        <v>Saldoa 2019/09/30ean</v>
      </c>
      <c r="H25" s="21"/>
    </row>
    <row r="26" spans="1:8" s="23" customFormat="1" ht="13.5" thickBot="1">
      <c r="A26" s="38"/>
      <c r="B26" s="10"/>
      <c r="C26" s="11"/>
      <c r="D26" s="11"/>
      <c r="E26" s="11"/>
      <c r="F26" s="11"/>
      <c r="G26" s="11"/>
      <c r="H26" s="21"/>
    </row>
    <row r="27" spans="1:8" s="23" customFormat="1" ht="25.5">
      <c r="A27" s="38">
        <v>9</v>
      </c>
      <c r="B27" s="12">
        <v>165</v>
      </c>
      <c r="C27" s="22" t="s">
        <v>30</v>
      </c>
      <c r="D27" s="35">
        <f>-SUMIF(Datuak!O:O,9,Datuak!G:G)</f>
        <v>0</v>
      </c>
      <c r="E27" s="35">
        <f>SUMIF(Datuak!O:O,9,Datuak!H:H)</f>
        <v>0</v>
      </c>
      <c r="F27" s="35">
        <f>SUMIF(Datuak!O:O,9,Datuak!I:I)</f>
        <v>0</v>
      </c>
      <c r="G27" s="35">
        <f>-SUMIF(Datuak!O:O,9,Datuak!J:J)</f>
        <v>0</v>
      </c>
      <c r="H27" s="21"/>
    </row>
    <row r="28" spans="1:8" s="23" customFormat="1" ht="25.5">
      <c r="A28" s="38">
        <v>10</v>
      </c>
      <c r="B28" s="12">
        <v>166</v>
      </c>
      <c r="C28" s="22" t="s">
        <v>31</v>
      </c>
      <c r="D28" s="35">
        <f>-SUMIF(Datuak!O:O,10,Datuak!G:G)</f>
        <v>0</v>
      </c>
      <c r="E28" s="35">
        <f>SUMIF(Datuak!O:O,10,Datuak!H:H)</f>
        <v>0</v>
      </c>
      <c r="F28" s="35">
        <f>SUMIF(Datuak!O:O,10,Datuak!I:I)</f>
        <v>0</v>
      </c>
      <c r="G28" s="35">
        <f>-SUMIF(Datuak!O:O,10,Datuak!J:J)</f>
        <v>0</v>
      </c>
      <c r="H28" s="21"/>
    </row>
    <row r="29" spans="1:8" s="23" customFormat="1" ht="12.75">
      <c r="A29" s="38">
        <v>11</v>
      </c>
      <c r="B29" s="12">
        <v>180</v>
      </c>
      <c r="C29" s="22" t="s">
        <v>32</v>
      </c>
      <c r="D29" s="35">
        <f>-SUMIF(Datuak!O:O,11,Datuak!G:G)</f>
        <v>224435.86</v>
      </c>
      <c r="E29" s="35">
        <f>SUMIF(Datuak!O:O,11,Datuak!H:H)</f>
        <v>88634.41</v>
      </c>
      <c r="F29" s="35">
        <f>SUMIF(Datuak!O:O,11,Datuak!I:I)</f>
        <v>41146.15</v>
      </c>
      <c r="G29" s="35">
        <f>-SUMIF(Datuak!O:O,11,Datuak!J:J)</f>
        <v>176947.6</v>
      </c>
      <c r="H29" s="21"/>
    </row>
    <row r="30" spans="1:8" s="23" customFormat="1" ht="12.75">
      <c r="A30" s="38">
        <v>12</v>
      </c>
      <c r="B30" s="12">
        <v>185</v>
      </c>
      <c r="C30" s="22" t="s">
        <v>33</v>
      </c>
      <c r="D30" s="35">
        <f>-SUMIF(Datuak!O:O,12,Datuak!G:G)</f>
        <v>0</v>
      </c>
      <c r="E30" s="35">
        <f>SUMIF(Datuak!O:O,12,Datuak!H:H)</f>
        <v>0</v>
      </c>
      <c r="F30" s="35">
        <f>SUMIF(Datuak!O:O,12,Datuak!I:I)</f>
        <v>0</v>
      </c>
      <c r="G30" s="35">
        <f>-SUMIF(Datuak!O:O,12,Datuak!J:J)</f>
        <v>0</v>
      </c>
      <c r="H30" s="21"/>
    </row>
    <row r="31" spans="1:8" s="23" customFormat="1" ht="12.75">
      <c r="A31" s="38">
        <v>13</v>
      </c>
      <c r="B31" s="12">
        <v>410</v>
      </c>
      <c r="C31" s="22" t="s">
        <v>34</v>
      </c>
      <c r="D31" s="35">
        <f>-SUMIF(Datuak!O:O,13,Datuak!G:G)</f>
        <v>9651.41</v>
      </c>
      <c r="E31" s="35">
        <f>SUMIF(Datuak!O:O,13,Datuak!H:H)</f>
        <v>136923.43</v>
      </c>
      <c r="F31" s="35">
        <f>SUMIF(Datuak!O:O,13,Datuak!I:I)</f>
        <v>127322.03</v>
      </c>
      <c r="G31" s="35">
        <f>-SUMIF(Datuak!O:O,13,Datuak!J:J)</f>
        <v>50.01</v>
      </c>
      <c r="H31" s="21"/>
    </row>
    <row r="32" spans="1:8" s="23" customFormat="1" ht="12.75">
      <c r="A32" s="38">
        <v>14</v>
      </c>
      <c r="B32" s="12">
        <v>414</v>
      </c>
      <c r="C32" s="22" t="s">
        <v>35</v>
      </c>
      <c r="D32" s="35">
        <f>-SUMIF(Datuak!O:O,14,Datuak!G:G)</f>
        <v>12681.61</v>
      </c>
      <c r="E32" s="35">
        <f>SUMIF(Datuak!O:O,14,Datuak!H:H)</f>
        <v>10391.88</v>
      </c>
      <c r="F32" s="35">
        <f>SUMIF(Datuak!O:O,14,Datuak!I:I)</f>
        <v>9161.11</v>
      </c>
      <c r="G32" s="35">
        <f>-SUMIF(Datuak!O:O,14,Datuak!J:J)</f>
        <v>11450.84</v>
      </c>
      <c r="H32" s="21"/>
    </row>
    <row r="33" spans="1:8" s="23" customFormat="1" ht="12.75">
      <c r="A33" s="38">
        <v>15</v>
      </c>
      <c r="B33" s="12">
        <v>419</v>
      </c>
      <c r="C33" s="22" t="s">
        <v>36</v>
      </c>
      <c r="D33" s="35">
        <f>-SUMIF(Datuak!O:O,15,Datuak!G:G)</f>
        <v>116620.20999999999</v>
      </c>
      <c r="E33" s="35">
        <f>SUMIF(Datuak!O:O,15,Datuak!H:H)</f>
        <v>208841.64</v>
      </c>
      <c r="F33" s="35">
        <f>SUMIF(Datuak!O:O,15,Datuak!I:I)</f>
        <v>122941.59</v>
      </c>
      <c r="G33" s="35">
        <f>-SUMIF(Datuak!O:O,15,Datuak!J:J)</f>
        <v>30720.16</v>
      </c>
      <c r="H33" s="21"/>
    </row>
    <row r="34" spans="1:8" s="23" customFormat="1" ht="12.75">
      <c r="A34" s="38">
        <v>16</v>
      </c>
      <c r="B34" s="12">
        <v>453</v>
      </c>
      <c r="C34" s="22" t="s">
        <v>40</v>
      </c>
      <c r="D34" s="35">
        <f>-SUMIF(Datuak!O:O,16,Datuak!G:G)</f>
        <v>0</v>
      </c>
      <c r="E34" s="35">
        <f>SUMIF(Datuak!O:O,16,Datuak!H:H)</f>
        <v>0</v>
      </c>
      <c r="F34" s="35">
        <f>SUMIF(Datuak!O:O,16,Datuak!I:I)</f>
        <v>0</v>
      </c>
      <c r="G34" s="35">
        <f>-SUMIF(Datuak!O:O,16,Datuak!J:J)</f>
        <v>0</v>
      </c>
      <c r="H34" s="21"/>
    </row>
    <row r="35" spans="1:8" s="23" customFormat="1" ht="12.75">
      <c r="A35" s="38">
        <v>17</v>
      </c>
      <c r="B35" s="12">
        <v>475</v>
      </c>
      <c r="C35" s="22" t="s">
        <v>45</v>
      </c>
      <c r="D35" s="35">
        <f>-SUMIF(Datuak!O:O,17,Datuak!G:G)</f>
        <v>213880.30999999997</v>
      </c>
      <c r="E35" s="35">
        <f>SUMIF(Datuak!O:O,17,Datuak!H:H)</f>
        <v>626739.0900000001</v>
      </c>
      <c r="F35" s="35">
        <f>SUMIF(Datuak!O:O,17,Datuak!I:I)</f>
        <v>566815.84</v>
      </c>
      <c r="G35" s="35">
        <f>-SUMIF(Datuak!O:O,17,Datuak!J:J)</f>
        <v>153957.06</v>
      </c>
      <c r="H35" s="21"/>
    </row>
    <row r="36" spans="1:8" s="23" customFormat="1" ht="12.75">
      <c r="A36" s="38">
        <v>18</v>
      </c>
      <c r="B36" s="12">
        <v>476</v>
      </c>
      <c r="C36" s="22" t="s">
        <v>46</v>
      </c>
      <c r="D36" s="35">
        <f>-SUMIF(Datuak!O:O,18,Datuak!G:G)</f>
        <v>144734</v>
      </c>
      <c r="E36" s="35">
        <f>SUMIF(Datuak!O:O,18,Datuak!H:H)</f>
        <v>1139298.58</v>
      </c>
      <c r="F36" s="35">
        <f>SUMIF(Datuak!O:O,18,Datuak!I:I)</f>
        <v>1128938.99</v>
      </c>
      <c r="G36" s="35">
        <f>-SUMIF(Datuak!O:O,18,Datuak!J:J)</f>
        <v>134374.41</v>
      </c>
      <c r="H36" s="21"/>
    </row>
    <row r="37" spans="1:8" s="23" customFormat="1" ht="12.75">
      <c r="A37" s="38">
        <v>19</v>
      </c>
      <c r="B37" s="12">
        <v>477</v>
      </c>
      <c r="C37" s="22" t="s">
        <v>47</v>
      </c>
      <c r="D37" s="35">
        <f>-SUMIF(Datuak!O:O,19,Datuak!G:G)</f>
        <v>3125.11</v>
      </c>
      <c r="E37" s="35">
        <f>SUMIF(Datuak!O:O,19,Datuak!H:H)</f>
        <v>128951.48</v>
      </c>
      <c r="F37" s="35">
        <f>SUMIF(Datuak!O:O,19,Datuak!I:I)</f>
        <v>121693.65</v>
      </c>
      <c r="G37" s="35">
        <f>-SUMIF(Datuak!O:O,19,Datuak!J:J)</f>
        <v>-4132.72</v>
      </c>
      <c r="H37" s="21"/>
    </row>
    <row r="38" spans="1:8" s="23" customFormat="1" ht="12.75">
      <c r="A38" s="38">
        <v>20</v>
      </c>
      <c r="B38" s="12">
        <v>502</v>
      </c>
      <c r="C38" s="22" t="s">
        <v>48</v>
      </c>
      <c r="D38" s="35">
        <f>-SUMIF(Datuak!O:O,20,Datuak!G:G)</f>
        <v>0</v>
      </c>
      <c r="E38" s="35">
        <f>SUMIF(Datuak!O:O,20,Datuak!H:H)</f>
        <v>0</v>
      </c>
      <c r="F38" s="35">
        <f>SUMIF(Datuak!O:O,20,Datuak!I:I)</f>
        <v>0</v>
      </c>
      <c r="G38" s="35">
        <f>-SUMIF(Datuak!O:O,20,Datuak!J:J)</f>
        <v>0</v>
      </c>
      <c r="H38" s="21"/>
    </row>
    <row r="39" spans="1:8" s="23" customFormat="1" ht="25.5">
      <c r="A39" s="38">
        <v>21</v>
      </c>
      <c r="B39" s="12">
        <v>515</v>
      </c>
      <c r="C39" s="22" t="s">
        <v>49</v>
      </c>
      <c r="D39" s="35">
        <f>-SUMIF(Datuak!O:O,21,Datuak!G:G)</f>
        <v>0</v>
      </c>
      <c r="E39" s="35">
        <f>SUMIF(Datuak!O:O,21,Datuak!H:H)</f>
        <v>0</v>
      </c>
      <c r="F39" s="35">
        <f>SUMIF(Datuak!O:O,21,Datuak!I:I)</f>
        <v>0</v>
      </c>
      <c r="G39" s="35">
        <f>-SUMIF(Datuak!O:O,21,Datuak!J:J)</f>
        <v>0</v>
      </c>
      <c r="H39" s="21"/>
    </row>
    <row r="40" spans="1:8" s="23" customFormat="1" ht="25.5">
      <c r="A40" s="38">
        <v>22</v>
      </c>
      <c r="B40" s="12">
        <v>516</v>
      </c>
      <c r="C40" s="22" t="s">
        <v>50</v>
      </c>
      <c r="D40" s="35">
        <f>-SUMIF(Datuak!O:O,22,Datuak!G:G)</f>
        <v>0</v>
      </c>
      <c r="E40" s="35">
        <f>SUMIF(Datuak!O:O,22,Datuak!H:H)</f>
        <v>0</v>
      </c>
      <c r="F40" s="35">
        <f>SUMIF(Datuak!O:O,22,Datuak!I:I)</f>
        <v>0</v>
      </c>
      <c r="G40" s="35">
        <f>-SUMIF(Datuak!O:O,22,Datuak!J:J)</f>
        <v>0</v>
      </c>
      <c r="H40" s="21"/>
    </row>
    <row r="41" spans="1:8" s="23" customFormat="1" ht="12.75">
      <c r="A41" s="38">
        <v>23</v>
      </c>
      <c r="B41" s="12">
        <v>521</v>
      </c>
      <c r="C41" s="22" t="s">
        <v>52</v>
      </c>
      <c r="D41" s="35">
        <f>-SUMIF(Datuak!O:O,23,Datuak!G:G)</f>
        <v>0</v>
      </c>
      <c r="E41" s="35">
        <f>SUMIF(Datuak!O:O,23,Datuak!H:H)</f>
        <v>0</v>
      </c>
      <c r="F41" s="35">
        <f>SUMIF(Datuak!O:O,23,Datuak!I:I)</f>
        <v>0</v>
      </c>
      <c r="G41" s="35">
        <f>-SUMIF(Datuak!O:O,23,Datuak!J:J)</f>
        <v>0</v>
      </c>
      <c r="H41" s="21"/>
    </row>
    <row r="42" spans="1:8" s="23" customFormat="1" ht="12.75">
      <c r="A42" s="38">
        <v>24</v>
      </c>
      <c r="B42" s="12">
        <v>560</v>
      </c>
      <c r="C42" s="22" t="s">
        <v>53</v>
      </c>
      <c r="D42" s="35">
        <f>-SUMIF(Datuak!O:O,24,Datuak!G:G)</f>
        <v>66076.89</v>
      </c>
      <c r="E42" s="35">
        <f>SUMIF(Datuak!O:O,24,Datuak!H:H)</f>
        <v>6789.16</v>
      </c>
      <c r="F42" s="35">
        <f>SUMIF(Datuak!O:O,24,Datuak!I:I)</f>
        <v>26448.98</v>
      </c>
      <c r="G42" s="35">
        <f>-SUMIF(Datuak!O:O,24,Datuak!J:J)</f>
        <v>85736.71</v>
      </c>
      <c r="H42" s="21"/>
    </row>
    <row r="43" spans="1:8" s="23" customFormat="1" ht="12.75">
      <c r="A43" s="38">
        <v>25</v>
      </c>
      <c r="B43" s="12">
        <v>561</v>
      </c>
      <c r="C43" s="22" t="s">
        <v>54</v>
      </c>
      <c r="D43" s="35">
        <f>-SUMIF(Datuak!O:O,25,Datuak!G:G)</f>
        <v>0</v>
      </c>
      <c r="E43" s="35">
        <f>SUMIF(Datuak!O:O,25,Datuak!H:H)</f>
        <v>0</v>
      </c>
      <c r="F43" s="35">
        <f>SUMIF(Datuak!O:O,25,Datuak!I:I)</f>
        <v>0</v>
      </c>
      <c r="G43" s="35">
        <f>-SUMIF(Datuak!O:O,25,Datuak!J:J)</f>
        <v>0</v>
      </c>
      <c r="H43" s="21"/>
    </row>
    <row r="44" spans="1:8" s="23" customFormat="1" ht="13.5" thickBot="1">
      <c r="A44" s="38"/>
      <c r="B44" s="29"/>
      <c r="C44" s="30" t="s">
        <v>27</v>
      </c>
      <c r="D44" s="36">
        <f>SUM(D27:D43)</f>
        <v>791205.3999999999</v>
      </c>
      <c r="E44" s="36">
        <f>SUM(E27:E43)</f>
        <v>2346569.6700000004</v>
      </c>
      <c r="F44" s="36">
        <f>SUM(F27:F43)</f>
        <v>2144468.34</v>
      </c>
      <c r="G44" s="36">
        <f>SUM(G27:G43)</f>
        <v>589104.0700000001</v>
      </c>
      <c r="H44" s="21"/>
    </row>
    <row r="45" spans="1:8" s="23" customFormat="1" ht="12.75">
      <c r="A45" s="38"/>
      <c r="B45" s="24"/>
      <c r="C45" s="24"/>
      <c r="D45" s="24"/>
      <c r="E45" s="24"/>
      <c r="F45" s="24"/>
      <c r="G45" s="24"/>
      <c r="H45" s="21"/>
    </row>
    <row r="46" spans="1:8" s="23" customFormat="1" ht="12.75">
      <c r="A46" s="38"/>
      <c r="B46" s="24"/>
      <c r="C46" s="24"/>
      <c r="D46" s="24"/>
      <c r="E46" s="24"/>
      <c r="F46" s="24"/>
      <c r="G46" s="24"/>
      <c r="H46" s="21"/>
    </row>
    <row r="47" spans="1:8" s="23" customFormat="1" ht="12.75">
      <c r="A47" s="38"/>
      <c r="B47" s="24"/>
      <c r="C47" s="24"/>
      <c r="D47" s="24"/>
      <c r="E47" s="27"/>
      <c r="F47" s="28"/>
      <c r="G47" s="24"/>
      <c r="H47" s="21"/>
    </row>
    <row r="48" spans="1:8" s="23" customFormat="1" ht="12.75">
      <c r="A48" s="38"/>
      <c r="B48" s="20" t="s">
        <v>25</v>
      </c>
      <c r="C48" s="24"/>
      <c r="D48" s="24"/>
      <c r="E48" s="27"/>
      <c r="F48" s="28"/>
      <c r="G48" s="24"/>
      <c r="H48" s="21"/>
    </row>
    <row r="49" spans="1:8" s="23" customFormat="1" ht="13.5" thickBot="1">
      <c r="A49" s="38"/>
      <c r="B49" s="23" t="s">
        <v>26</v>
      </c>
      <c r="C49" s="5"/>
      <c r="D49" s="5"/>
      <c r="E49" s="5"/>
      <c r="F49" s="5"/>
      <c r="G49" s="5"/>
      <c r="H49" s="21"/>
    </row>
    <row r="50" spans="1:8" s="23" customFormat="1" ht="12.75">
      <c r="A50" s="38"/>
      <c r="B50" s="6"/>
      <c r="C50" s="7"/>
      <c r="D50" s="7"/>
      <c r="E50" s="7"/>
      <c r="F50" s="7"/>
      <c r="G50" s="7"/>
      <c r="H50" s="21"/>
    </row>
    <row r="51" spans="1:8" s="23" customFormat="1" ht="33" customHeight="1">
      <c r="A51" s="38"/>
      <c r="B51" s="8" t="s">
        <v>61</v>
      </c>
      <c r="C51" s="9" t="s">
        <v>21</v>
      </c>
      <c r="D51" s="9" t="str">
        <f>"Saldoa "&amp;$D$2&amp;"ean"</f>
        <v>Saldoa 2019/01/01ean</v>
      </c>
      <c r="E51" s="9" t="s">
        <v>18</v>
      </c>
      <c r="F51" s="9" t="s">
        <v>19</v>
      </c>
      <c r="G51" s="34" t="str">
        <f>"Saldoa "&amp;$E$2&amp;"ean"</f>
        <v>Saldoa 2019/09/30ean</v>
      </c>
      <c r="H51" s="21"/>
    </row>
    <row r="52" spans="1:8" s="23" customFormat="1" ht="13.5" thickBot="1">
      <c r="A52" s="38"/>
      <c r="B52" s="10"/>
      <c r="C52" s="11"/>
      <c r="D52" s="11"/>
      <c r="E52" s="11"/>
      <c r="F52" s="11"/>
      <c r="G52" s="11"/>
      <c r="H52" s="21"/>
    </row>
    <row r="53" spans="1:8" s="23" customFormat="1" ht="12.75">
      <c r="A53" s="38">
        <v>26</v>
      </c>
      <c r="B53" s="12">
        <v>554</v>
      </c>
      <c r="C53" s="22" t="s">
        <v>55</v>
      </c>
      <c r="D53" s="35">
        <f>-SUMIF(Datuak!O:O,26,Datuak!G:G)</f>
        <v>0</v>
      </c>
      <c r="E53" s="35">
        <f>SUMIF(Datuak!O:O,26,Datuak!H:H)</f>
        <v>20961573.39</v>
      </c>
      <c r="F53" s="35">
        <f>SUMIF(Datuak!O:O,26,Datuak!I:I)</f>
        <v>20961573.39</v>
      </c>
      <c r="G53" s="35">
        <f>-SUMIF(Datuak!O:O,26,Datuak!J:J)</f>
        <v>0</v>
      </c>
      <c r="H53" s="21"/>
    </row>
    <row r="54" spans="1:8" s="23" customFormat="1" ht="12.75">
      <c r="A54" s="38">
        <v>27</v>
      </c>
      <c r="B54" s="12">
        <v>559</v>
      </c>
      <c r="C54" s="22" t="s">
        <v>56</v>
      </c>
      <c r="D54" s="35">
        <f>-SUMIF(Datuak!O:O,27,Datuak!G:G)</f>
        <v>0</v>
      </c>
      <c r="E54" s="35">
        <f>SUMIF(Datuak!O:O,27,Datuak!H:H)</f>
        <v>0</v>
      </c>
      <c r="F54" s="35">
        <f>SUMIF(Datuak!O:O,27,Datuak!I:I)</f>
        <v>0</v>
      </c>
      <c r="G54" s="35">
        <f>-SUMIF(Datuak!O:O,27,Datuak!J:J)</f>
        <v>0</v>
      </c>
      <c r="H54" s="21"/>
    </row>
    <row r="55" spans="1:8" s="23" customFormat="1" ht="13.5" thickBot="1">
      <c r="A55" s="38"/>
      <c r="B55" s="29"/>
      <c r="C55" s="30" t="s">
        <v>28</v>
      </c>
      <c r="D55" s="36">
        <f>SUM(D53:D54)</f>
        <v>0</v>
      </c>
      <c r="E55" s="36">
        <f>SUM(E53:E54)</f>
        <v>20961573.39</v>
      </c>
      <c r="F55" s="36">
        <f>SUM(F53:F54)</f>
        <v>20961573.39</v>
      </c>
      <c r="G55" s="36">
        <f>SUM(G53:G54)</f>
        <v>0</v>
      </c>
      <c r="H55" s="21"/>
    </row>
    <row r="56" spans="1:8" s="23" customFormat="1" ht="12.75">
      <c r="A56" s="38"/>
      <c r="B56" s="24"/>
      <c r="C56" s="24"/>
      <c r="D56" s="24"/>
      <c r="E56" s="24"/>
      <c r="F56" s="24"/>
      <c r="G56" s="24"/>
      <c r="H56" s="21"/>
    </row>
    <row r="57" spans="1:8" s="23" customFormat="1" ht="12.75">
      <c r="A57" s="38"/>
      <c r="B57" s="24"/>
      <c r="C57" s="24"/>
      <c r="D57" s="24"/>
      <c r="E57" s="24"/>
      <c r="F57" s="24"/>
      <c r="G57" s="24"/>
      <c r="H57" s="21"/>
    </row>
    <row r="58" spans="1:8" s="31" customFormat="1" ht="12.75">
      <c r="A58" s="39"/>
      <c r="B58" s="24"/>
      <c r="C58" s="24"/>
      <c r="D58" s="24"/>
      <c r="E58" s="27"/>
      <c r="F58" s="28"/>
      <c r="G58" s="24"/>
      <c r="H58" s="26"/>
    </row>
    <row r="59" spans="1:8" s="23" customFormat="1" ht="13.5" thickBot="1">
      <c r="A59" s="38"/>
      <c r="B59" s="23" t="s">
        <v>60</v>
      </c>
      <c r="C59" s="5"/>
      <c r="D59" s="5"/>
      <c r="E59" s="5"/>
      <c r="F59" s="5"/>
      <c r="G59" s="5"/>
      <c r="H59" s="21"/>
    </row>
    <row r="60" spans="1:8" s="23" customFormat="1" ht="12.75">
      <c r="A60" s="38"/>
      <c r="B60" s="6"/>
      <c r="C60" s="7"/>
      <c r="D60" s="7"/>
      <c r="E60" s="7"/>
      <c r="F60" s="7"/>
      <c r="G60" s="7"/>
      <c r="H60" s="21"/>
    </row>
    <row r="61" spans="1:8" s="23" customFormat="1" ht="37.5" customHeight="1">
      <c r="A61" s="38"/>
      <c r="B61" s="8" t="s">
        <v>61</v>
      </c>
      <c r="C61" s="9" t="s">
        <v>21</v>
      </c>
      <c r="D61" s="9" t="str">
        <f>"Saldoa "&amp;$D$2&amp;"ean"</f>
        <v>Saldoa 2019/01/01ean</v>
      </c>
      <c r="E61" s="9" t="s">
        <v>18</v>
      </c>
      <c r="F61" s="9" t="s">
        <v>19</v>
      </c>
      <c r="G61" s="34" t="str">
        <f>"Saldoa "&amp;$E$2&amp;"ean"</f>
        <v>Saldoa 2019/09/30ean</v>
      </c>
      <c r="H61" s="21"/>
    </row>
    <row r="62" spans="1:8" s="23" customFormat="1" ht="13.5" thickBot="1">
      <c r="A62" s="38"/>
      <c r="B62" s="10"/>
      <c r="C62" s="11"/>
      <c r="D62" s="11"/>
      <c r="E62" s="11"/>
      <c r="F62" s="11"/>
      <c r="G62" s="11"/>
      <c r="H62" s="21"/>
    </row>
    <row r="63" spans="1:8" s="23" customFormat="1" ht="12.75">
      <c r="A63" s="38">
        <v>28</v>
      </c>
      <c r="B63" s="12">
        <v>555</v>
      </c>
      <c r="C63" s="22" t="s">
        <v>57</v>
      </c>
      <c r="D63" s="35">
        <f>SUMIF(Datuak!O:O,28,Datuak!G:G)</f>
        <v>0</v>
      </c>
      <c r="E63" s="35">
        <f>SUMIF(Datuak!O:O,28,Datuak!H:H)</f>
        <v>15761372.270000001</v>
      </c>
      <c r="F63" s="35">
        <f>SUMIF(Datuak!O:O,28,Datuak!I:I)</f>
        <v>15761372.270000001</v>
      </c>
      <c r="G63" s="35">
        <f>SUMIF(Datuak!O:O,28,Datuak!J:J)</f>
        <v>0</v>
      </c>
      <c r="H63" s="21"/>
    </row>
    <row r="64" spans="1:8" s="23" customFormat="1" ht="12.75">
      <c r="A64" s="38">
        <v>29</v>
      </c>
      <c r="B64" s="12">
        <v>5581</v>
      </c>
      <c r="C64" s="22" t="s">
        <v>58</v>
      </c>
      <c r="D64" s="35">
        <f>SUMIF(Datuak!O:O,29,Datuak!G:G)</f>
        <v>0</v>
      </c>
      <c r="E64" s="35">
        <f>SUMIF(Datuak!O:O,29,Datuak!H:H)</f>
        <v>0</v>
      </c>
      <c r="F64" s="35">
        <f>SUMIF(Datuak!O:O,29,Datuak!I:I)</f>
        <v>0</v>
      </c>
      <c r="G64" s="35">
        <f>SUMIF(Datuak!O:O,29,Datuak!J:J)</f>
        <v>0</v>
      </c>
      <c r="H64" s="21"/>
    </row>
    <row r="65" spans="1:8" s="23" customFormat="1" ht="12.75">
      <c r="A65" s="38">
        <v>30</v>
      </c>
      <c r="B65" s="12">
        <v>5585</v>
      </c>
      <c r="C65" s="22" t="s">
        <v>59</v>
      </c>
      <c r="D65" s="35">
        <f>SUMIF(Datuak!O:O,30,Datuak!G:G)</f>
        <v>0</v>
      </c>
      <c r="E65" s="35">
        <f>SUMIF(Datuak!O:O,30,Datuak!H:H)</f>
        <v>0</v>
      </c>
      <c r="F65" s="35">
        <f>SUMIF(Datuak!O:O,30,Datuak!I:I)</f>
        <v>0</v>
      </c>
      <c r="G65" s="35">
        <f>SUMIF(Datuak!O:O,30,Datuak!J:J)</f>
        <v>0</v>
      </c>
      <c r="H65" s="21"/>
    </row>
    <row r="66" spans="1:8" s="23" customFormat="1" ht="13.5" thickBot="1">
      <c r="A66" s="38"/>
      <c r="B66" s="29"/>
      <c r="C66" s="30" t="s">
        <v>29</v>
      </c>
      <c r="D66" s="36">
        <f>SUM(D63:D65)</f>
        <v>0</v>
      </c>
      <c r="E66" s="36">
        <f>SUM(E63:E65)</f>
        <v>15761372.270000001</v>
      </c>
      <c r="F66" s="36">
        <f>SUM(F63:F65)</f>
        <v>15761372.270000001</v>
      </c>
      <c r="G66" s="36">
        <f>SUM(G63:G65)</f>
        <v>0</v>
      </c>
      <c r="H66" s="21"/>
    </row>
    <row r="67" spans="1:8" s="31" customFormat="1" ht="12.75">
      <c r="A67" s="39"/>
      <c r="B67" s="24"/>
      <c r="C67" s="24"/>
      <c r="D67" s="24"/>
      <c r="E67" s="27"/>
      <c r="F67" s="28"/>
      <c r="G67" s="24"/>
      <c r="H67" s="26"/>
    </row>
    <row r="68" spans="1:8" s="31" customFormat="1" ht="12.75">
      <c r="A68" s="39"/>
      <c r="B68" s="24"/>
      <c r="C68" s="24"/>
      <c r="D68" s="24"/>
      <c r="E68" s="27"/>
      <c r="F68" s="28"/>
      <c r="G68" s="24"/>
      <c r="H68" s="26"/>
    </row>
    <row r="69" spans="1:8" s="31" customFormat="1" ht="12.75">
      <c r="A69" s="39"/>
      <c r="B69" s="24"/>
      <c r="C69" s="24"/>
      <c r="D69" s="24"/>
      <c r="E69" s="27"/>
      <c r="F69" s="28"/>
      <c r="G69" s="24"/>
      <c r="H69" s="26"/>
    </row>
    <row r="70" spans="1:8" s="31" customFormat="1" ht="12.75">
      <c r="A70" s="39"/>
      <c r="B70" s="24"/>
      <c r="C70" s="24"/>
      <c r="D70" s="24"/>
      <c r="E70" s="27"/>
      <c r="F70" s="28"/>
      <c r="G70" s="24"/>
      <c r="H70" s="26"/>
    </row>
    <row r="71" spans="1:8" s="31" customFormat="1" ht="12.75">
      <c r="A71" s="39"/>
      <c r="B71" s="24"/>
      <c r="C71" s="24"/>
      <c r="D71" s="24"/>
      <c r="E71" s="27"/>
      <c r="F71" s="28"/>
      <c r="G71" s="24"/>
      <c r="H71" s="26"/>
    </row>
    <row r="72" spans="1:8" s="31" customFormat="1" ht="12.75">
      <c r="A72" s="39"/>
      <c r="B72" s="24"/>
      <c r="C72" s="24"/>
      <c r="D72" s="24"/>
      <c r="E72" s="27"/>
      <c r="F72" s="28"/>
      <c r="G72" s="24"/>
      <c r="H72" s="26"/>
    </row>
    <row r="73" spans="1:8" s="31" customFormat="1" ht="12.75">
      <c r="A73" s="39"/>
      <c r="B73" s="24"/>
      <c r="C73" s="24"/>
      <c r="D73" s="24"/>
      <c r="E73" s="27"/>
      <c r="F73" s="28"/>
      <c r="G73" s="24"/>
      <c r="H73" s="26"/>
    </row>
    <row r="74" spans="1:8" s="31" customFormat="1" ht="12.75">
      <c r="A74" s="39"/>
      <c r="B74" s="24"/>
      <c r="C74" s="24"/>
      <c r="D74" s="24"/>
      <c r="E74" s="27"/>
      <c r="F74" s="28"/>
      <c r="G74" s="24"/>
      <c r="H74" s="26"/>
    </row>
    <row r="75" spans="1:8" s="31" customFormat="1" ht="12.75">
      <c r="A75" s="39"/>
      <c r="B75" s="24"/>
      <c r="C75" s="24"/>
      <c r="D75" s="24"/>
      <c r="E75" s="27"/>
      <c r="F75" s="28"/>
      <c r="G75" s="24"/>
      <c r="H75" s="26"/>
    </row>
    <row r="76" spans="1:8" s="31" customFormat="1" ht="12.75">
      <c r="A76" s="39"/>
      <c r="B76" s="24"/>
      <c r="C76" s="24"/>
      <c r="D76" s="24"/>
      <c r="E76" s="27"/>
      <c r="F76" s="28"/>
      <c r="G76" s="24"/>
      <c r="H76" s="26"/>
    </row>
    <row r="77" spans="1:8" s="31" customFormat="1" ht="12.75">
      <c r="A77" s="39"/>
      <c r="B77" s="24"/>
      <c r="C77" s="24"/>
      <c r="D77" s="24"/>
      <c r="E77" s="27"/>
      <c r="F77" s="28"/>
      <c r="G77" s="24"/>
      <c r="H77" s="26"/>
    </row>
    <row r="78" spans="1:8" s="31" customFormat="1" ht="12.75">
      <c r="A78" s="39"/>
      <c r="B78" s="24"/>
      <c r="C78" s="24"/>
      <c r="D78" s="24"/>
      <c r="E78" s="27"/>
      <c r="F78" s="28"/>
      <c r="G78" s="24"/>
      <c r="H78" s="26"/>
    </row>
    <row r="79" spans="1:8" s="31" customFormat="1" ht="12.75">
      <c r="A79" s="39"/>
      <c r="B79" s="24"/>
      <c r="C79" s="24"/>
      <c r="D79" s="24"/>
      <c r="E79" s="27"/>
      <c r="F79" s="28"/>
      <c r="G79" s="24"/>
      <c r="H79" s="26"/>
    </row>
    <row r="80" spans="1:8" s="31" customFormat="1" ht="12.75">
      <c r="A80" s="39"/>
      <c r="B80" s="24"/>
      <c r="C80" s="24"/>
      <c r="D80" s="24"/>
      <c r="E80" s="27"/>
      <c r="F80" s="28"/>
      <c r="G80" s="24"/>
      <c r="H80" s="26"/>
    </row>
    <row r="81" spans="1:8" s="31" customFormat="1" ht="12.75">
      <c r="A81" s="39"/>
      <c r="B81" s="24"/>
      <c r="C81" s="24"/>
      <c r="D81" s="24"/>
      <c r="E81" s="27"/>
      <c r="F81" s="28"/>
      <c r="G81" s="24"/>
      <c r="H81" s="26"/>
    </row>
    <row r="82" spans="1:8" s="31" customFormat="1" ht="12.75">
      <c r="A82" s="39"/>
      <c r="B82" s="24"/>
      <c r="C82" s="24"/>
      <c r="D82" s="24"/>
      <c r="E82" s="27"/>
      <c r="F82" s="28"/>
      <c r="G82" s="24"/>
      <c r="H82" s="26"/>
    </row>
    <row r="83" spans="1:8" s="31" customFormat="1" ht="12.75">
      <c r="A83" s="39"/>
      <c r="B83" s="24"/>
      <c r="C83" s="24"/>
      <c r="D83" s="24"/>
      <c r="E83" s="27"/>
      <c r="F83" s="28"/>
      <c r="G83" s="24"/>
      <c r="H83" s="26"/>
    </row>
    <row r="84" spans="1:8" s="31" customFormat="1" ht="12.75">
      <c r="A84" s="39"/>
      <c r="B84" s="24"/>
      <c r="C84" s="24"/>
      <c r="D84" s="24"/>
      <c r="E84" s="27"/>
      <c r="F84" s="28"/>
      <c r="G84" s="24"/>
      <c r="H84" s="26"/>
    </row>
    <row r="85" spans="1:8" s="31" customFormat="1" ht="12.75">
      <c r="A85" s="39"/>
      <c r="B85" s="24"/>
      <c r="C85" s="24"/>
      <c r="D85" s="24"/>
      <c r="E85" s="27"/>
      <c r="F85" s="28"/>
      <c r="G85" s="24"/>
      <c r="H85" s="26"/>
    </row>
    <row r="86" spans="1:8" s="31" customFormat="1" ht="12.75">
      <c r="A86" s="39"/>
      <c r="B86" s="24"/>
      <c r="C86" s="24"/>
      <c r="D86" s="24"/>
      <c r="E86" s="27"/>
      <c r="F86" s="28"/>
      <c r="G86" s="24"/>
      <c r="H86" s="26"/>
    </row>
    <row r="87" spans="1:8" s="31" customFormat="1" ht="12.75">
      <c r="A87" s="39"/>
      <c r="B87" s="24"/>
      <c r="C87" s="24"/>
      <c r="D87" s="24"/>
      <c r="E87" s="27"/>
      <c r="F87" s="28"/>
      <c r="G87" s="24"/>
      <c r="H87" s="26"/>
    </row>
    <row r="88" spans="1:8" s="31" customFormat="1" ht="12.75">
      <c r="A88" s="39"/>
      <c r="B88" s="24"/>
      <c r="C88" s="24"/>
      <c r="D88" s="24"/>
      <c r="E88" s="27"/>
      <c r="F88" s="28"/>
      <c r="G88" s="24"/>
      <c r="H88" s="26"/>
    </row>
    <row r="89" spans="1:8" s="31" customFormat="1" ht="12.75">
      <c r="A89" s="39"/>
      <c r="B89" s="24"/>
      <c r="C89" s="24"/>
      <c r="D89" s="24"/>
      <c r="E89" s="27"/>
      <c r="F89" s="28"/>
      <c r="G89" s="24"/>
      <c r="H89" s="26"/>
    </row>
    <row r="90" spans="1:8" s="31" customFormat="1" ht="12.75">
      <c r="A90" s="39"/>
      <c r="B90" s="24"/>
      <c r="C90" s="24"/>
      <c r="D90" s="24"/>
      <c r="E90" s="27"/>
      <c r="F90" s="28"/>
      <c r="G90" s="24"/>
      <c r="H90" s="26"/>
    </row>
    <row r="91" spans="1:8" s="31" customFormat="1" ht="12.75">
      <c r="A91" s="39"/>
      <c r="B91" s="24"/>
      <c r="C91" s="24"/>
      <c r="D91" s="24"/>
      <c r="E91" s="27"/>
      <c r="F91" s="28"/>
      <c r="G91" s="24"/>
      <c r="H91" s="26"/>
    </row>
    <row r="92" spans="1:8" s="31" customFormat="1" ht="12.75">
      <c r="A92" s="39"/>
      <c r="B92" s="43"/>
      <c r="C92" s="43"/>
      <c r="D92" s="43"/>
      <c r="E92" s="27"/>
      <c r="F92" s="43"/>
      <c r="G92" s="43"/>
      <c r="H92" s="26"/>
    </row>
    <row r="93" spans="1:8" s="31" customFormat="1" ht="22.5" customHeight="1">
      <c r="A93" s="39"/>
      <c r="B93" s="43"/>
      <c r="C93" s="43"/>
      <c r="D93" s="43"/>
      <c r="E93" s="27"/>
      <c r="F93" s="43"/>
      <c r="G93" s="43"/>
      <c r="H93" s="26"/>
    </row>
    <row r="94" spans="1:8" s="31" customFormat="1" ht="12.75">
      <c r="A94" s="39"/>
      <c r="B94" s="43"/>
      <c r="C94" s="43"/>
      <c r="D94" s="43"/>
      <c r="E94" s="24"/>
      <c r="F94" s="43"/>
      <c r="G94" s="43"/>
      <c r="H94" s="26"/>
    </row>
    <row r="95" spans="1:10" s="33" customFormat="1" ht="12.75">
      <c r="A95" s="39"/>
      <c r="J95" s="32"/>
    </row>
    <row r="96" spans="1:10" s="33" customFormat="1" ht="12.75">
      <c r="A96" s="39"/>
      <c r="J96" s="32"/>
    </row>
    <row r="97" spans="1:10" s="33" customFormat="1" ht="12.75">
      <c r="A97" s="39"/>
      <c r="J97" s="32"/>
    </row>
    <row r="98" spans="1:10" s="33" customFormat="1" ht="12.75">
      <c r="A98" s="39"/>
      <c r="J98" s="32"/>
    </row>
    <row r="99" spans="1:10" s="33" customFormat="1" ht="12.75">
      <c r="A99" s="39"/>
      <c r="J99" s="32"/>
    </row>
    <row r="100" spans="1:10" s="33" customFormat="1" ht="12.75">
      <c r="A100" s="39"/>
      <c r="J100" s="32"/>
    </row>
    <row r="101" spans="1:10" s="33" customFormat="1" ht="12.75">
      <c r="A101" s="39"/>
      <c r="J101" s="32"/>
    </row>
    <row r="102" spans="1:10" s="33" customFormat="1" ht="12.75">
      <c r="A102" s="39"/>
      <c r="J102" s="32"/>
    </row>
    <row r="103" spans="1:10" s="33" customFormat="1" ht="12.75">
      <c r="A103" s="39"/>
      <c r="J103" s="32"/>
    </row>
  </sheetData>
  <sheetProtection/>
  <mergeCells count="7">
    <mergeCell ref="B4:I4"/>
    <mergeCell ref="B92:D92"/>
    <mergeCell ref="B93:D93"/>
    <mergeCell ref="B94:D94"/>
    <mergeCell ref="F92:G92"/>
    <mergeCell ref="F93:G93"/>
    <mergeCell ref="F94:G94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Orria2"/>
  <dimension ref="A1:O699"/>
  <sheetViews>
    <sheetView zoomScalePageLayoutView="0" workbookViewId="0" topLeftCell="A1">
      <selection activeCell="A2" sqref="A2:IV2"/>
    </sheetView>
  </sheetViews>
  <sheetFormatPr defaultColWidth="11.57421875" defaultRowHeight="12.75"/>
  <cols>
    <col min="1" max="1" width="7.28125" style="0" bestFit="1" customWidth="1"/>
    <col min="2" max="5" width="6.8515625" style="0" bestFit="1" customWidth="1"/>
    <col min="6" max="6" width="10.28125" style="0" customWidth="1"/>
    <col min="7" max="7" width="11.57421875" style="3" customWidth="1"/>
    <col min="8" max="9" width="11.57421875" style="0" customWidth="1"/>
    <col min="10" max="11" width="11.57421875" style="3" customWidth="1"/>
    <col min="12" max="13" width="11.57421875" style="0" customWidth="1"/>
    <col min="14" max="14" width="11.57421875" style="3" customWidth="1"/>
    <col min="15" max="15" width="8.28125" style="4" bestFit="1" customWidth="1"/>
  </cols>
  <sheetData>
    <row r="1" spans="1:15" s="4" customFormat="1" ht="33.75" customHeight="1">
      <c r="A1" s="13" t="s">
        <v>12</v>
      </c>
      <c r="B1" s="14" t="s">
        <v>9</v>
      </c>
      <c r="C1" s="14" t="s">
        <v>0</v>
      </c>
      <c r="D1" s="14" t="s">
        <v>1</v>
      </c>
      <c r="E1" s="14" t="s">
        <v>2</v>
      </c>
      <c r="F1" s="14" t="s">
        <v>3</v>
      </c>
      <c r="G1" s="15" t="s">
        <v>4</v>
      </c>
      <c r="H1" s="15" t="s">
        <v>5</v>
      </c>
      <c r="I1" s="15" t="s">
        <v>6</v>
      </c>
      <c r="J1" s="15" t="s">
        <v>7</v>
      </c>
      <c r="K1" s="16" t="s">
        <v>8</v>
      </c>
      <c r="L1" s="16" t="s">
        <v>10</v>
      </c>
      <c r="M1" s="16" t="s">
        <v>11</v>
      </c>
      <c r="N1" s="16" t="s">
        <v>7</v>
      </c>
      <c r="O1" s="17" t="s">
        <v>13</v>
      </c>
    </row>
    <row r="2" spans="1:15" ht="12.75">
      <c r="A2" t="s">
        <v>67</v>
      </c>
      <c r="B2" t="s">
        <v>68</v>
      </c>
      <c r="C2" t="s">
        <v>69</v>
      </c>
      <c r="D2" t="s">
        <v>70</v>
      </c>
      <c r="E2" t="s">
        <v>71</v>
      </c>
      <c r="F2" t="s">
        <v>71</v>
      </c>
      <c r="G2" s="3">
        <v>-49641530.67</v>
      </c>
      <c r="H2">
        <v>0</v>
      </c>
      <c r="I2">
        <v>0</v>
      </c>
      <c r="J2" s="3">
        <v>-49641530.67</v>
      </c>
      <c r="K2" s="3">
        <v>-49641530.67</v>
      </c>
      <c r="L2">
        <v>0</v>
      </c>
      <c r="M2">
        <v>0</v>
      </c>
      <c r="N2" s="3">
        <v>-49641530.67</v>
      </c>
      <c r="O2" s="4">
        <v>0</v>
      </c>
    </row>
    <row r="3" spans="1:15" ht="12.75">
      <c r="A3" t="s">
        <v>67</v>
      </c>
      <c r="B3" t="s">
        <v>68</v>
      </c>
      <c r="C3" t="s">
        <v>69</v>
      </c>
      <c r="D3" t="s">
        <v>72</v>
      </c>
      <c r="E3" t="s">
        <v>73</v>
      </c>
      <c r="F3" t="s">
        <v>73</v>
      </c>
      <c r="G3" s="3">
        <v>0</v>
      </c>
      <c r="H3">
        <v>0</v>
      </c>
      <c r="I3">
        <v>0</v>
      </c>
      <c r="J3" s="3">
        <v>0</v>
      </c>
      <c r="K3" s="3">
        <v>0</v>
      </c>
      <c r="L3">
        <v>0</v>
      </c>
      <c r="M3">
        <v>0</v>
      </c>
      <c r="N3" s="3">
        <v>0</v>
      </c>
      <c r="O3" s="4">
        <v>0</v>
      </c>
    </row>
    <row r="4" spans="1:15" ht="12.75">
      <c r="A4" t="s">
        <v>67</v>
      </c>
      <c r="B4" t="s">
        <v>68</v>
      </c>
      <c r="C4" t="s">
        <v>69</v>
      </c>
      <c r="D4" t="s">
        <v>72</v>
      </c>
      <c r="E4" t="s">
        <v>74</v>
      </c>
      <c r="F4" t="s">
        <v>74</v>
      </c>
      <c r="G4" s="3">
        <v>0</v>
      </c>
      <c r="H4">
        <v>0</v>
      </c>
      <c r="I4">
        <v>0</v>
      </c>
      <c r="J4" s="3">
        <v>0</v>
      </c>
      <c r="K4" s="3">
        <v>0</v>
      </c>
      <c r="L4">
        <v>0</v>
      </c>
      <c r="M4">
        <v>0</v>
      </c>
      <c r="N4" s="3">
        <v>0</v>
      </c>
      <c r="O4" s="4">
        <v>0</v>
      </c>
    </row>
    <row r="5" spans="1:15" ht="12.75">
      <c r="A5" t="s">
        <v>67</v>
      </c>
      <c r="B5" t="s">
        <v>68</v>
      </c>
      <c r="C5" t="s">
        <v>69</v>
      </c>
      <c r="D5" t="s">
        <v>72</v>
      </c>
      <c r="E5" t="s">
        <v>75</v>
      </c>
      <c r="F5" t="s">
        <v>75</v>
      </c>
      <c r="G5" s="3">
        <v>0</v>
      </c>
      <c r="H5">
        <v>0</v>
      </c>
      <c r="I5">
        <v>0</v>
      </c>
      <c r="J5" s="3">
        <v>0</v>
      </c>
      <c r="K5" s="3">
        <v>0</v>
      </c>
      <c r="L5">
        <v>0</v>
      </c>
      <c r="M5">
        <v>0</v>
      </c>
      <c r="N5" s="3">
        <v>0</v>
      </c>
      <c r="O5" s="4">
        <v>0</v>
      </c>
    </row>
    <row r="6" spans="1:15" ht="12.75">
      <c r="A6" t="s">
        <v>67</v>
      </c>
      <c r="B6" t="s">
        <v>68</v>
      </c>
      <c r="C6" t="s">
        <v>69</v>
      </c>
      <c r="D6" t="s">
        <v>72</v>
      </c>
      <c r="E6" t="s">
        <v>76</v>
      </c>
      <c r="F6" t="s">
        <v>76</v>
      </c>
      <c r="G6" s="3">
        <v>0</v>
      </c>
      <c r="H6">
        <v>0</v>
      </c>
      <c r="I6">
        <v>0</v>
      </c>
      <c r="J6" s="3">
        <v>0</v>
      </c>
      <c r="K6" s="3">
        <v>0</v>
      </c>
      <c r="L6">
        <v>0</v>
      </c>
      <c r="M6">
        <v>0</v>
      </c>
      <c r="N6" s="3">
        <v>0</v>
      </c>
      <c r="O6" s="4">
        <v>0</v>
      </c>
    </row>
    <row r="7" spans="1:15" ht="12.75">
      <c r="A7" t="s">
        <v>67</v>
      </c>
      <c r="B7" t="s">
        <v>68</v>
      </c>
      <c r="C7" t="s">
        <v>69</v>
      </c>
      <c r="D7" t="s">
        <v>72</v>
      </c>
      <c r="E7" t="s">
        <v>77</v>
      </c>
      <c r="F7" t="s">
        <v>77</v>
      </c>
      <c r="G7" s="3">
        <v>0</v>
      </c>
      <c r="H7">
        <v>0</v>
      </c>
      <c r="I7">
        <v>0</v>
      </c>
      <c r="J7" s="3">
        <v>0</v>
      </c>
      <c r="K7" s="3">
        <v>0</v>
      </c>
      <c r="L7">
        <v>0</v>
      </c>
      <c r="M7">
        <v>0</v>
      </c>
      <c r="N7" s="3">
        <v>0</v>
      </c>
      <c r="O7" s="4">
        <v>0</v>
      </c>
    </row>
    <row r="8" spans="1:15" ht="12.75">
      <c r="A8" t="s">
        <v>67</v>
      </c>
      <c r="B8" t="s">
        <v>68</v>
      </c>
      <c r="C8" t="s">
        <v>69</v>
      </c>
      <c r="D8" t="s">
        <v>72</v>
      </c>
      <c r="E8" t="s">
        <v>78</v>
      </c>
      <c r="F8" t="s">
        <v>78</v>
      </c>
      <c r="G8" s="3">
        <v>0</v>
      </c>
      <c r="H8">
        <v>0</v>
      </c>
      <c r="I8">
        <v>0</v>
      </c>
      <c r="J8" s="3">
        <v>0</v>
      </c>
      <c r="K8" s="3">
        <v>0</v>
      </c>
      <c r="L8">
        <v>0</v>
      </c>
      <c r="M8">
        <v>0</v>
      </c>
      <c r="N8" s="3">
        <v>0</v>
      </c>
      <c r="O8" s="4">
        <v>0</v>
      </c>
    </row>
    <row r="9" spans="1:15" ht="12.75">
      <c r="A9" t="s">
        <v>67</v>
      </c>
      <c r="B9" t="s">
        <v>68</v>
      </c>
      <c r="C9" t="s">
        <v>79</v>
      </c>
      <c r="D9" t="s">
        <v>80</v>
      </c>
      <c r="E9" t="s">
        <v>81</v>
      </c>
      <c r="F9" t="s">
        <v>81</v>
      </c>
      <c r="G9" s="3">
        <v>-43600351.79</v>
      </c>
      <c r="H9">
        <v>0</v>
      </c>
      <c r="I9">
        <v>3469698.73</v>
      </c>
      <c r="J9" s="3">
        <v>-47070050.52</v>
      </c>
      <c r="K9" s="3">
        <v>-41344070.15</v>
      </c>
      <c r="L9">
        <v>0</v>
      </c>
      <c r="M9">
        <v>2256281.64</v>
      </c>
      <c r="N9" s="3">
        <v>-43600351.79</v>
      </c>
      <c r="O9" s="4">
        <v>0</v>
      </c>
    </row>
    <row r="10" spans="1:15" ht="12.75">
      <c r="A10" t="s">
        <v>67</v>
      </c>
      <c r="B10" t="s">
        <v>68</v>
      </c>
      <c r="C10" t="s">
        <v>79</v>
      </c>
      <c r="D10" t="s">
        <v>82</v>
      </c>
      <c r="E10" t="s">
        <v>83</v>
      </c>
      <c r="F10" t="s">
        <v>83</v>
      </c>
      <c r="G10" s="3">
        <v>-3469698.73</v>
      </c>
      <c r="H10">
        <v>3469698.73</v>
      </c>
      <c r="I10">
        <v>0</v>
      </c>
      <c r="J10" s="3">
        <v>0</v>
      </c>
      <c r="K10" s="3">
        <v>-2256281.64</v>
      </c>
      <c r="L10">
        <v>2256281.64</v>
      </c>
      <c r="M10">
        <v>0</v>
      </c>
      <c r="N10" s="3">
        <v>0</v>
      </c>
      <c r="O10" s="4">
        <v>0</v>
      </c>
    </row>
    <row r="11" spans="1:15" ht="12.75">
      <c r="A11" t="s">
        <v>67</v>
      </c>
      <c r="B11" t="s">
        <v>68</v>
      </c>
      <c r="C11" t="s">
        <v>84</v>
      </c>
      <c r="D11" t="s">
        <v>85</v>
      </c>
      <c r="E11" t="s">
        <v>86</v>
      </c>
      <c r="F11" t="s">
        <v>86</v>
      </c>
      <c r="G11" s="3">
        <v>-908755.4</v>
      </c>
      <c r="H11">
        <v>0</v>
      </c>
      <c r="I11">
        <v>0</v>
      </c>
      <c r="J11" s="3">
        <v>-908755.4</v>
      </c>
      <c r="K11" s="3">
        <v>-683519.21</v>
      </c>
      <c r="L11">
        <v>0</v>
      </c>
      <c r="M11">
        <v>0</v>
      </c>
      <c r="N11" s="3">
        <v>-683519.21</v>
      </c>
      <c r="O11" s="4">
        <v>0</v>
      </c>
    </row>
    <row r="12" spans="1:15" ht="12.75">
      <c r="A12" t="s">
        <v>67</v>
      </c>
      <c r="B12" t="s">
        <v>68</v>
      </c>
      <c r="C12" t="s">
        <v>84</v>
      </c>
      <c r="D12" t="s">
        <v>85</v>
      </c>
      <c r="E12" t="s">
        <v>87</v>
      </c>
      <c r="F12" t="s">
        <v>87</v>
      </c>
      <c r="G12" s="3">
        <v>-1390624.83</v>
      </c>
      <c r="H12">
        <v>0</v>
      </c>
      <c r="I12">
        <v>0</v>
      </c>
      <c r="J12" s="3">
        <v>-1390624.83</v>
      </c>
      <c r="K12" s="3">
        <v>-1527138.91</v>
      </c>
      <c r="L12">
        <v>0</v>
      </c>
      <c r="M12">
        <v>0</v>
      </c>
      <c r="N12" s="3">
        <v>-1527138.91</v>
      </c>
      <c r="O12" s="4">
        <v>0</v>
      </c>
    </row>
    <row r="13" spans="1:15" ht="12.75">
      <c r="A13" t="s">
        <v>67</v>
      </c>
      <c r="B13" t="s">
        <v>68</v>
      </c>
      <c r="C13" t="s">
        <v>84</v>
      </c>
      <c r="D13" t="s">
        <v>85</v>
      </c>
      <c r="E13" t="s">
        <v>88</v>
      </c>
      <c r="F13" t="s">
        <v>88</v>
      </c>
      <c r="G13" s="3">
        <v>-3507.75</v>
      </c>
      <c r="H13">
        <v>0</v>
      </c>
      <c r="I13">
        <v>0</v>
      </c>
      <c r="J13" s="3">
        <v>-3507.75</v>
      </c>
      <c r="K13" s="3">
        <v>-4703.93</v>
      </c>
      <c r="L13">
        <v>0</v>
      </c>
      <c r="M13">
        <v>0</v>
      </c>
      <c r="N13" s="3">
        <v>-4703.93</v>
      </c>
      <c r="O13" s="4">
        <v>0</v>
      </c>
    </row>
    <row r="14" spans="1:15" ht="12.75">
      <c r="A14" t="s">
        <v>67</v>
      </c>
      <c r="B14" t="s">
        <v>68</v>
      </c>
      <c r="C14" t="s">
        <v>84</v>
      </c>
      <c r="D14" t="s">
        <v>85</v>
      </c>
      <c r="E14" t="s">
        <v>89</v>
      </c>
      <c r="F14" t="s">
        <v>89</v>
      </c>
      <c r="G14" s="3">
        <v>-44957.5</v>
      </c>
      <c r="H14">
        <v>0</v>
      </c>
      <c r="I14">
        <v>0</v>
      </c>
      <c r="J14" s="3">
        <v>-44957.5</v>
      </c>
      <c r="K14" s="3">
        <v>-54642.32</v>
      </c>
      <c r="L14">
        <v>0</v>
      </c>
      <c r="M14">
        <v>0</v>
      </c>
      <c r="N14" s="3">
        <v>-54642.32</v>
      </c>
      <c r="O14" s="4">
        <v>0</v>
      </c>
    </row>
    <row r="15" spans="1:15" ht="12.75">
      <c r="A15" t="s">
        <v>67</v>
      </c>
      <c r="B15" t="s">
        <v>68</v>
      </c>
      <c r="C15" t="s">
        <v>84</v>
      </c>
      <c r="D15" t="s">
        <v>85</v>
      </c>
      <c r="E15" t="s">
        <v>90</v>
      </c>
      <c r="F15" t="s">
        <v>90</v>
      </c>
      <c r="G15" s="3">
        <v>-9856.12</v>
      </c>
      <c r="H15">
        <v>0</v>
      </c>
      <c r="I15">
        <v>0</v>
      </c>
      <c r="J15" s="3">
        <v>-9856.12</v>
      </c>
      <c r="K15" s="3">
        <v>-11252.76</v>
      </c>
      <c r="L15">
        <v>0</v>
      </c>
      <c r="M15">
        <v>0</v>
      </c>
      <c r="N15" s="3">
        <v>-11252.76</v>
      </c>
      <c r="O15" s="4">
        <v>0</v>
      </c>
    </row>
    <row r="16" spans="1:15" ht="12.75">
      <c r="A16" t="s">
        <v>67</v>
      </c>
      <c r="B16" t="s">
        <v>68</v>
      </c>
      <c r="C16" t="s">
        <v>84</v>
      </c>
      <c r="D16" t="s">
        <v>85</v>
      </c>
      <c r="E16" t="s">
        <v>91</v>
      </c>
      <c r="F16" t="s">
        <v>91</v>
      </c>
      <c r="G16" s="3">
        <v>-32553.33</v>
      </c>
      <c r="H16">
        <v>0</v>
      </c>
      <c r="I16">
        <v>0</v>
      </c>
      <c r="J16" s="3">
        <v>-32553.33</v>
      </c>
      <c r="K16" s="3">
        <v>-33313.33</v>
      </c>
      <c r="L16">
        <v>0</v>
      </c>
      <c r="M16">
        <v>0</v>
      </c>
      <c r="N16" s="3">
        <v>-33313.33</v>
      </c>
      <c r="O16" s="4">
        <v>0</v>
      </c>
    </row>
    <row r="17" spans="1:15" ht="12.75">
      <c r="A17" t="s">
        <v>67</v>
      </c>
      <c r="B17" t="s">
        <v>68</v>
      </c>
      <c r="C17" t="s">
        <v>84</v>
      </c>
      <c r="D17" t="s">
        <v>85</v>
      </c>
      <c r="E17" t="s">
        <v>92</v>
      </c>
      <c r="F17" t="s">
        <v>92</v>
      </c>
      <c r="G17" s="3">
        <v>-13000</v>
      </c>
      <c r="H17">
        <v>0</v>
      </c>
      <c r="I17">
        <v>0</v>
      </c>
      <c r="J17" s="3">
        <v>-13000</v>
      </c>
      <c r="K17" s="3">
        <v>-16000</v>
      </c>
      <c r="L17">
        <v>0</v>
      </c>
      <c r="M17">
        <v>0</v>
      </c>
      <c r="N17" s="3">
        <v>-16000</v>
      </c>
      <c r="O17" s="4">
        <v>0</v>
      </c>
    </row>
    <row r="18" spans="1:15" ht="12.75">
      <c r="A18" t="s">
        <v>67</v>
      </c>
      <c r="B18" t="s">
        <v>68</v>
      </c>
      <c r="C18" t="s">
        <v>84</v>
      </c>
      <c r="D18" t="s">
        <v>85</v>
      </c>
      <c r="E18" t="s">
        <v>93</v>
      </c>
      <c r="F18" t="s">
        <v>93</v>
      </c>
      <c r="G18" s="3">
        <v>-26166.67</v>
      </c>
      <c r="H18">
        <v>0</v>
      </c>
      <c r="I18">
        <v>0</v>
      </c>
      <c r="J18" s="3">
        <v>-26166.67</v>
      </c>
      <c r="K18" s="3">
        <v>-29666.67</v>
      </c>
      <c r="L18">
        <v>0</v>
      </c>
      <c r="M18">
        <v>0</v>
      </c>
      <c r="N18" s="3">
        <v>-29666.67</v>
      </c>
      <c r="O18" s="4">
        <v>0</v>
      </c>
    </row>
    <row r="19" spans="1:15" ht="12.75">
      <c r="A19" t="s">
        <v>67</v>
      </c>
      <c r="B19" t="s">
        <v>68</v>
      </c>
      <c r="C19" t="s">
        <v>84</v>
      </c>
      <c r="D19" t="s">
        <v>85</v>
      </c>
      <c r="E19" t="s">
        <v>94</v>
      </c>
      <c r="F19" t="s">
        <v>94</v>
      </c>
      <c r="G19" s="3">
        <v>-3440.88</v>
      </c>
      <c r="H19">
        <v>0</v>
      </c>
      <c r="I19">
        <v>0</v>
      </c>
      <c r="J19" s="3">
        <v>-3440.88</v>
      </c>
      <c r="K19" s="3">
        <v>-3737.93</v>
      </c>
      <c r="L19">
        <v>0</v>
      </c>
      <c r="M19">
        <v>0</v>
      </c>
      <c r="N19" s="3">
        <v>-3737.93</v>
      </c>
      <c r="O19" s="4">
        <v>0</v>
      </c>
    </row>
    <row r="20" spans="1:15" ht="12.75">
      <c r="A20" t="s">
        <v>67</v>
      </c>
      <c r="B20" t="s">
        <v>68</v>
      </c>
      <c r="C20" t="s">
        <v>84</v>
      </c>
      <c r="D20" t="s">
        <v>85</v>
      </c>
      <c r="E20" t="s">
        <v>95</v>
      </c>
      <c r="F20" t="s">
        <v>95</v>
      </c>
      <c r="G20" s="3">
        <v>-24185.9</v>
      </c>
      <c r="H20">
        <v>0</v>
      </c>
      <c r="I20">
        <v>0</v>
      </c>
      <c r="J20" s="3">
        <v>-24185.9</v>
      </c>
      <c r="K20" s="3">
        <v>-25881.99</v>
      </c>
      <c r="L20">
        <v>0</v>
      </c>
      <c r="M20">
        <v>0</v>
      </c>
      <c r="N20" s="3">
        <v>-25881.99</v>
      </c>
      <c r="O20" s="4">
        <v>0</v>
      </c>
    </row>
    <row r="21" spans="1:15" ht="12.75">
      <c r="A21" t="s">
        <v>67</v>
      </c>
      <c r="B21" t="s">
        <v>68</v>
      </c>
      <c r="C21" t="s">
        <v>84</v>
      </c>
      <c r="D21" t="s">
        <v>96</v>
      </c>
      <c r="E21" t="s">
        <v>97</v>
      </c>
      <c r="F21" t="s">
        <v>97</v>
      </c>
      <c r="G21" s="3">
        <v>-6442.71</v>
      </c>
      <c r="H21">
        <v>0</v>
      </c>
      <c r="I21">
        <v>0</v>
      </c>
      <c r="J21" s="3">
        <v>-6442.71</v>
      </c>
      <c r="K21" s="3">
        <v>-6998.92</v>
      </c>
      <c r="L21">
        <v>0</v>
      </c>
      <c r="M21">
        <v>0</v>
      </c>
      <c r="N21" s="3">
        <v>-6998.92</v>
      </c>
      <c r="O21" s="4">
        <v>0</v>
      </c>
    </row>
    <row r="22" spans="1:15" ht="12.75">
      <c r="A22" t="s">
        <v>67</v>
      </c>
      <c r="B22" t="s">
        <v>68</v>
      </c>
      <c r="C22" t="s">
        <v>84</v>
      </c>
      <c r="D22" t="s">
        <v>96</v>
      </c>
      <c r="E22" t="s">
        <v>98</v>
      </c>
      <c r="F22" t="s">
        <v>98</v>
      </c>
      <c r="G22" s="3">
        <v>-57671.87</v>
      </c>
      <c r="H22">
        <v>0</v>
      </c>
      <c r="I22">
        <v>0</v>
      </c>
      <c r="J22" s="3">
        <v>-57671.87</v>
      </c>
      <c r="K22" s="3">
        <v>-58875.46</v>
      </c>
      <c r="L22">
        <v>0</v>
      </c>
      <c r="M22">
        <v>0</v>
      </c>
      <c r="N22" s="3">
        <v>-58875.46</v>
      </c>
      <c r="O22" s="4">
        <v>0</v>
      </c>
    </row>
    <row r="23" spans="1:15" ht="12.75">
      <c r="A23" t="s">
        <v>67</v>
      </c>
      <c r="B23" t="s">
        <v>68</v>
      </c>
      <c r="C23" t="s">
        <v>84</v>
      </c>
      <c r="D23" t="s">
        <v>96</v>
      </c>
      <c r="E23" t="s">
        <v>99</v>
      </c>
      <c r="F23" t="s">
        <v>99</v>
      </c>
      <c r="G23" s="3">
        <v>-182987.07</v>
      </c>
      <c r="H23">
        <v>0</v>
      </c>
      <c r="I23">
        <v>0</v>
      </c>
      <c r="J23" s="3">
        <v>-182987.07</v>
      </c>
      <c r="K23" s="3">
        <v>-191231.54</v>
      </c>
      <c r="L23">
        <v>0</v>
      </c>
      <c r="M23">
        <v>0</v>
      </c>
      <c r="N23" s="3">
        <v>-191231.54</v>
      </c>
      <c r="O23" s="4">
        <v>0</v>
      </c>
    </row>
    <row r="24" spans="1:15" ht="12.75">
      <c r="A24" t="s">
        <v>67</v>
      </c>
      <c r="B24" t="s">
        <v>68</v>
      </c>
      <c r="C24" t="s">
        <v>84</v>
      </c>
      <c r="D24" t="s">
        <v>100</v>
      </c>
      <c r="E24" t="s">
        <v>101</v>
      </c>
      <c r="F24" t="s">
        <v>101</v>
      </c>
      <c r="G24" s="3">
        <v>0</v>
      </c>
      <c r="H24">
        <v>0</v>
      </c>
      <c r="I24">
        <v>0</v>
      </c>
      <c r="J24" s="3">
        <v>0</v>
      </c>
      <c r="K24" s="3">
        <v>0</v>
      </c>
      <c r="L24">
        <v>0</v>
      </c>
      <c r="M24">
        <v>0</v>
      </c>
      <c r="N24" s="3">
        <v>0</v>
      </c>
      <c r="O24" s="4">
        <v>0</v>
      </c>
    </row>
    <row r="25" spans="1:15" ht="12.75">
      <c r="A25" t="s">
        <v>67</v>
      </c>
      <c r="B25" t="s">
        <v>68</v>
      </c>
      <c r="C25" t="s">
        <v>84</v>
      </c>
      <c r="D25" t="s">
        <v>102</v>
      </c>
      <c r="E25" t="s">
        <v>103</v>
      </c>
      <c r="F25" t="s">
        <v>103</v>
      </c>
      <c r="G25" s="3">
        <v>0</v>
      </c>
      <c r="H25">
        <v>0</v>
      </c>
      <c r="I25">
        <v>0</v>
      </c>
      <c r="J25" s="3">
        <v>0</v>
      </c>
      <c r="K25" s="3">
        <v>0</v>
      </c>
      <c r="L25">
        <v>0</v>
      </c>
      <c r="M25">
        <v>0</v>
      </c>
      <c r="N25" s="3">
        <v>0</v>
      </c>
      <c r="O25" s="4">
        <v>0</v>
      </c>
    </row>
    <row r="26" spans="1:15" ht="12.75">
      <c r="A26" t="s">
        <v>67</v>
      </c>
      <c r="B26" t="s">
        <v>68</v>
      </c>
      <c r="C26" t="s">
        <v>84</v>
      </c>
      <c r="D26" t="s">
        <v>104</v>
      </c>
      <c r="E26" t="s">
        <v>105</v>
      </c>
      <c r="F26" t="s">
        <v>105</v>
      </c>
      <c r="G26" s="3">
        <v>0</v>
      </c>
      <c r="H26">
        <v>0</v>
      </c>
      <c r="I26">
        <v>0</v>
      </c>
      <c r="J26" s="3">
        <v>0</v>
      </c>
      <c r="K26" s="3">
        <v>0</v>
      </c>
      <c r="L26">
        <v>0</v>
      </c>
      <c r="M26">
        <v>0</v>
      </c>
      <c r="N26" s="3">
        <v>0</v>
      </c>
      <c r="O26" s="4">
        <v>0</v>
      </c>
    </row>
    <row r="27" spans="1:15" ht="12.75">
      <c r="A27" t="s">
        <v>67</v>
      </c>
      <c r="B27" t="s">
        <v>68</v>
      </c>
      <c r="C27" t="s">
        <v>84</v>
      </c>
      <c r="D27" t="s">
        <v>106</v>
      </c>
      <c r="E27" t="s">
        <v>107</v>
      </c>
      <c r="F27" t="s">
        <v>107</v>
      </c>
      <c r="G27" s="3">
        <v>0</v>
      </c>
      <c r="H27">
        <v>0</v>
      </c>
      <c r="I27">
        <v>0</v>
      </c>
      <c r="J27" s="3">
        <v>0</v>
      </c>
      <c r="K27" s="3">
        <v>0</v>
      </c>
      <c r="L27">
        <v>0</v>
      </c>
      <c r="M27">
        <v>0</v>
      </c>
      <c r="N27" s="3">
        <v>0</v>
      </c>
      <c r="O27" s="4">
        <v>0</v>
      </c>
    </row>
    <row r="28" spans="1:15" ht="12.75">
      <c r="A28" t="s">
        <v>67</v>
      </c>
      <c r="B28" t="s">
        <v>68</v>
      </c>
      <c r="C28" t="s">
        <v>108</v>
      </c>
      <c r="D28" t="s">
        <v>109</v>
      </c>
      <c r="E28" t="s">
        <v>110</v>
      </c>
      <c r="F28" t="s">
        <v>110</v>
      </c>
      <c r="G28" s="3">
        <v>0</v>
      </c>
      <c r="H28">
        <v>0</v>
      </c>
      <c r="I28">
        <v>0</v>
      </c>
      <c r="J28" s="3">
        <v>0</v>
      </c>
      <c r="K28" s="3">
        <v>0</v>
      </c>
      <c r="L28">
        <v>0</v>
      </c>
      <c r="M28">
        <v>0</v>
      </c>
      <c r="N28" s="3">
        <v>0</v>
      </c>
      <c r="O28" s="4">
        <v>0</v>
      </c>
    </row>
    <row r="29" spans="1:15" ht="12.75">
      <c r="A29" t="s">
        <v>67</v>
      </c>
      <c r="B29" t="s">
        <v>68</v>
      </c>
      <c r="C29" t="s">
        <v>108</v>
      </c>
      <c r="D29" t="s">
        <v>111</v>
      </c>
      <c r="E29" t="s">
        <v>112</v>
      </c>
      <c r="F29" t="s">
        <v>112</v>
      </c>
      <c r="G29" s="3">
        <v>0</v>
      </c>
      <c r="H29">
        <v>0</v>
      </c>
      <c r="I29">
        <v>0</v>
      </c>
      <c r="J29" s="3">
        <v>0</v>
      </c>
      <c r="K29" s="3">
        <v>0</v>
      </c>
      <c r="L29">
        <v>0</v>
      </c>
      <c r="M29">
        <v>0</v>
      </c>
      <c r="N29" s="3">
        <v>0</v>
      </c>
      <c r="O29" s="4">
        <v>0</v>
      </c>
    </row>
    <row r="30" spans="1:15" ht="12.75">
      <c r="A30" t="s">
        <v>67</v>
      </c>
      <c r="B30" t="s">
        <v>68</v>
      </c>
      <c r="C30" t="s">
        <v>108</v>
      </c>
      <c r="D30" t="s">
        <v>113</v>
      </c>
      <c r="E30" t="s">
        <v>114</v>
      </c>
      <c r="F30" t="s">
        <v>114</v>
      </c>
      <c r="G30" s="3">
        <v>0</v>
      </c>
      <c r="H30">
        <v>0</v>
      </c>
      <c r="I30">
        <v>0</v>
      </c>
      <c r="J30" s="3">
        <v>0</v>
      </c>
      <c r="K30" s="3">
        <v>0</v>
      </c>
      <c r="L30">
        <v>0</v>
      </c>
      <c r="M30">
        <v>0</v>
      </c>
      <c r="N30" s="3">
        <v>0</v>
      </c>
      <c r="O30" s="4">
        <v>0</v>
      </c>
    </row>
    <row r="31" spans="1:15" ht="12.75">
      <c r="A31" t="s">
        <v>67</v>
      </c>
      <c r="B31" t="s">
        <v>68</v>
      </c>
      <c r="C31" t="s">
        <v>108</v>
      </c>
      <c r="D31" t="s">
        <v>115</v>
      </c>
      <c r="E31" t="s">
        <v>116</v>
      </c>
      <c r="F31" t="s">
        <v>116</v>
      </c>
      <c r="G31" s="3">
        <v>0</v>
      </c>
      <c r="H31">
        <v>0</v>
      </c>
      <c r="I31">
        <v>0</v>
      </c>
      <c r="J31" s="3">
        <v>0</v>
      </c>
      <c r="K31" s="3">
        <v>0</v>
      </c>
      <c r="L31">
        <v>0</v>
      </c>
      <c r="M31">
        <v>0</v>
      </c>
      <c r="N31" s="3">
        <v>0</v>
      </c>
      <c r="O31" s="4">
        <v>0</v>
      </c>
    </row>
    <row r="32" spans="1:15" ht="12.75">
      <c r="A32" t="s">
        <v>67</v>
      </c>
      <c r="B32" t="s">
        <v>68</v>
      </c>
      <c r="C32" t="s">
        <v>117</v>
      </c>
      <c r="D32" t="s">
        <v>118</v>
      </c>
      <c r="E32" t="s">
        <v>119</v>
      </c>
      <c r="F32" t="s">
        <v>119</v>
      </c>
      <c r="G32" s="3">
        <v>0</v>
      </c>
      <c r="H32">
        <v>0</v>
      </c>
      <c r="I32">
        <v>0</v>
      </c>
      <c r="J32" s="3">
        <v>0</v>
      </c>
      <c r="K32" s="3">
        <v>0</v>
      </c>
      <c r="L32">
        <v>0</v>
      </c>
      <c r="M32">
        <v>0</v>
      </c>
      <c r="N32" s="3">
        <v>0</v>
      </c>
      <c r="O32" s="4">
        <v>0</v>
      </c>
    </row>
    <row r="33" spans="1:15" ht="12.75">
      <c r="A33" t="s">
        <v>67</v>
      </c>
      <c r="B33" t="s">
        <v>68</v>
      </c>
      <c r="C33" t="s">
        <v>120</v>
      </c>
      <c r="D33" t="s">
        <v>121</v>
      </c>
      <c r="E33" t="s">
        <v>122</v>
      </c>
      <c r="F33" t="s">
        <v>122</v>
      </c>
      <c r="G33" s="3">
        <v>0</v>
      </c>
      <c r="H33">
        <v>0</v>
      </c>
      <c r="I33">
        <v>0</v>
      </c>
      <c r="J33" s="3">
        <v>0</v>
      </c>
      <c r="K33" s="3">
        <v>0</v>
      </c>
      <c r="L33">
        <v>0</v>
      </c>
      <c r="M33">
        <v>0</v>
      </c>
      <c r="N33" s="3">
        <v>0</v>
      </c>
      <c r="O33" s="4">
        <v>0</v>
      </c>
    </row>
    <row r="34" spans="1:15" ht="12.75">
      <c r="A34" t="s">
        <v>67</v>
      </c>
      <c r="B34" t="s">
        <v>68</v>
      </c>
      <c r="C34" t="s">
        <v>120</v>
      </c>
      <c r="D34" t="s">
        <v>123</v>
      </c>
      <c r="E34" t="s">
        <v>124</v>
      </c>
      <c r="F34" t="s">
        <v>124</v>
      </c>
      <c r="G34" s="3">
        <v>0</v>
      </c>
      <c r="H34">
        <v>0</v>
      </c>
      <c r="I34">
        <v>0</v>
      </c>
      <c r="J34" s="3">
        <v>0</v>
      </c>
      <c r="K34" s="3">
        <v>0</v>
      </c>
      <c r="L34">
        <v>0</v>
      </c>
      <c r="M34">
        <v>0</v>
      </c>
      <c r="N34" s="3">
        <v>0</v>
      </c>
      <c r="O34" s="4">
        <v>0</v>
      </c>
    </row>
    <row r="35" spans="1:15" ht="12.75">
      <c r="A35" t="s">
        <v>67</v>
      </c>
      <c r="B35" t="s">
        <v>68</v>
      </c>
      <c r="C35" t="s">
        <v>125</v>
      </c>
      <c r="D35" t="s">
        <v>126</v>
      </c>
      <c r="E35" t="s">
        <v>127</v>
      </c>
      <c r="F35" t="s">
        <v>127</v>
      </c>
      <c r="G35" s="3">
        <v>-939431.95</v>
      </c>
      <c r="H35">
        <v>0</v>
      </c>
      <c r="I35">
        <v>0</v>
      </c>
      <c r="J35" s="3">
        <v>-939431.95</v>
      </c>
      <c r="K35" s="3">
        <v>-1411995.29</v>
      </c>
      <c r="L35">
        <v>0</v>
      </c>
      <c r="M35">
        <v>0</v>
      </c>
      <c r="N35" s="3">
        <v>-1411995.29</v>
      </c>
      <c r="O35" s="4">
        <v>0</v>
      </c>
    </row>
    <row r="36" spans="1:15" ht="12.75">
      <c r="A36" t="s">
        <v>67</v>
      </c>
      <c r="B36" t="s">
        <v>68</v>
      </c>
      <c r="C36" t="s">
        <v>125</v>
      </c>
      <c r="D36" t="s">
        <v>128</v>
      </c>
      <c r="E36" t="s">
        <v>129</v>
      </c>
      <c r="F36" t="s">
        <v>129</v>
      </c>
      <c r="G36" s="3">
        <v>0</v>
      </c>
      <c r="H36">
        <v>0</v>
      </c>
      <c r="I36">
        <v>0</v>
      </c>
      <c r="J36" s="3">
        <v>0</v>
      </c>
      <c r="K36" s="3">
        <v>0</v>
      </c>
      <c r="L36">
        <v>0</v>
      </c>
      <c r="M36">
        <v>0</v>
      </c>
      <c r="N36" s="3">
        <v>0</v>
      </c>
      <c r="O36" s="4">
        <v>0</v>
      </c>
    </row>
    <row r="37" spans="1:15" ht="12.75">
      <c r="A37" t="s">
        <v>67</v>
      </c>
      <c r="B37" t="s">
        <v>68</v>
      </c>
      <c r="C37" t="s">
        <v>125</v>
      </c>
      <c r="D37" t="s">
        <v>130</v>
      </c>
      <c r="E37" t="s">
        <v>131</v>
      </c>
      <c r="F37" t="s">
        <v>131</v>
      </c>
      <c r="G37" s="3">
        <v>0</v>
      </c>
      <c r="H37">
        <v>0</v>
      </c>
      <c r="I37">
        <v>0</v>
      </c>
      <c r="J37" s="3">
        <v>0</v>
      </c>
      <c r="K37" s="3">
        <v>0</v>
      </c>
      <c r="L37">
        <v>0</v>
      </c>
      <c r="M37">
        <v>0</v>
      </c>
      <c r="N37" s="3">
        <v>0</v>
      </c>
      <c r="O37" s="4">
        <v>0</v>
      </c>
    </row>
    <row r="38" spans="1:15" ht="12.75">
      <c r="A38" t="s">
        <v>67</v>
      </c>
      <c r="B38" t="s">
        <v>68</v>
      </c>
      <c r="C38" t="s">
        <v>125</v>
      </c>
      <c r="D38" t="s">
        <v>132</v>
      </c>
      <c r="E38" t="s">
        <v>133</v>
      </c>
      <c r="F38" t="s">
        <v>133</v>
      </c>
      <c r="G38" s="3">
        <v>0</v>
      </c>
      <c r="H38">
        <v>0</v>
      </c>
      <c r="I38">
        <v>0</v>
      </c>
      <c r="J38" s="3">
        <v>0</v>
      </c>
      <c r="K38" s="3">
        <v>0</v>
      </c>
      <c r="L38">
        <v>0</v>
      </c>
      <c r="M38">
        <v>0</v>
      </c>
      <c r="N38" s="3">
        <v>0</v>
      </c>
      <c r="O38" s="4">
        <v>0</v>
      </c>
    </row>
    <row r="39" spans="1:15" ht="12.75">
      <c r="A39" t="s">
        <v>67</v>
      </c>
      <c r="B39" t="s">
        <v>68</v>
      </c>
      <c r="C39" t="s">
        <v>125</v>
      </c>
      <c r="D39" t="s">
        <v>134</v>
      </c>
      <c r="E39" t="s">
        <v>135</v>
      </c>
      <c r="F39" t="s">
        <v>135</v>
      </c>
      <c r="G39" s="3">
        <v>0</v>
      </c>
      <c r="H39">
        <v>0</v>
      </c>
      <c r="I39">
        <v>0</v>
      </c>
      <c r="J39" s="3">
        <v>0</v>
      </c>
      <c r="K39" s="3">
        <v>0</v>
      </c>
      <c r="L39">
        <v>0</v>
      </c>
      <c r="M39">
        <v>0</v>
      </c>
      <c r="N39" s="3">
        <v>0</v>
      </c>
      <c r="O39" s="4">
        <v>0</v>
      </c>
    </row>
    <row r="40" spans="1:15" ht="12.75">
      <c r="A40" t="s">
        <v>67</v>
      </c>
      <c r="B40" t="s">
        <v>68</v>
      </c>
      <c r="C40" t="s">
        <v>125</v>
      </c>
      <c r="D40" t="s">
        <v>136</v>
      </c>
      <c r="E40" t="s">
        <v>137</v>
      </c>
      <c r="F40" t="s">
        <v>137</v>
      </c>
      <c r="G40" s="3">
        <v>0</v>
      </c>
      <c r="H40">
        <v>0</v>
      </c>
      <c r="I40">
        <v>0</v>
      </c>
      <c r="J40" s="3">
        <v>0</v>
      </c>
      <c r="K40" s="3">
        <v>0</v>
      </c>
      <c r="L40">
        <v>0</v>
      </c>
      <c r="M40">
        <v>0</v>
      </c>
      <c r="N40" s="3">
        <v>0</v>
      </c>
      <c r="O40" s="4">
        <v>0</v>
      </c>
    </row>
    <row r="41" spans="1:15" ht="12.75">
      <c r="A41" t="s">
        <v>67</v>
      </c>
      <c r="B41" t="s">
        <v>68</v>
      </c>
      <c r="C41" t="s">
        <v>138</v>
      </c>
      <c r="D41" t="s">
        <v>139</v>
      </c>
      <c r="E41" t="s">
        <v>140</v>
      </c>
      <c r="F41" t="s">
        <v>140</v>
      </c>
      <c r="G41" s="3">
        <v>-224435.86</v>
      </c>
      <c r="H41">
        <v>88634.41</v>
      </c>
      <c r="I41">
        <v>41146.15</v>
      </c>
      <c r="J41" s="3">
        <v>-176947.6</v>
      </c>
      <c r="K41" s="3">
        <v>-170583.47</v>
      </c>
      <c r="L41">
        <v>10126.35</v>
      </c>
      <c r="M41">
        <v>60846.74</v>
      </c>
      <c r="N41" s="3">
        <v>-221303.86</v>
      </c>
      <c r="O41" s="4">
        <v>11</v>
      </c>
    </row>
    <row r="42" spans="1:15" ht="12.75">
      <c r="A42" t="s">
        <v>67</v>
      </c>
      <c r="B42" t="s">
        <v>68</v>
      </c>
      <c r="C42" t="s">
        <v>138</v>
      </c>
      <c r="D42" t="s">
        <v>141</v>
      </c>
      <c r="E42" t="s">
        <v>142</v>
      </c>
      <c r="F42" t="s">
        <v>142</v>
      </c>
      <c r="G42" s="3">
        <v>0</v>
      </c>
      <c r="H42">
        <v>0</v>
      </c>
      <c r="I42">
        <v>0</v>
      </c>
      <c r="J42" s="3">
        <v>0</v>
      </c>
      <c r="K42" s="3">
        <v>0</v>
      </c>
      <c r="L42">
        <v>0</v>
      </c>
      <c r="M42">
        <v>0</v>
      </c>
      <c r="N42" s="3">
        <v>0</v>
      </c>
      <c r="O42" s="4">
        <v>12</v>
      </c>
    </row>
    <row r="43" spans="1:15" ht="12.75">
      <c r="A43" t="s">
        <v>67</v>
      </c>
      <c r="B43" t="s">
        <v>68</v>
      </c>
      <c r="C43" t="s">
        <v>138</v>
      </c>
      <c r="D43" t="s">
        <v>143</v>
      </c>
      <c r="E43" t="s">
        <v>144</v>
      </c>
      <c r="F43" t="s">
        <v>144</v>
      </c>
      <c r="G43" s="3">
        <v>0</v>
      </c>
      <c r="H43">
        <v>0</v>
      </c>
      <c r="I43">
        <v>0</v>
      </c>
      <c r="J43" s="3">
        <v>0</v>
      </c>
      <c r="K43" s="3">
        <v>0</v>
      </c>
      <c r="L43">
        <v>0</v>
      </c>
      <c r="M43">
        <v>0</v>
      </c>
      <c r="N43" s="3">
        <v>0</v>
      </c>
      <c r="O43" s="4">
        <v>0</v>
      </c>
    </row>
    <row r="44" spans="1:15" ht="12.75">
      <c r="A44" t="s">
        <v>145</v>
      </c>
      <c r="B44" t="s">
        <v>146</v>
      </c>
      <c r="C44" t="s">
        <v>147</v>
      </c>
      <c r="D44" t="s">
        <v>148</v>
      </c>
      <c r="E44" t="s">
        <v>149</v>
      </c>
      <c r="F44" t="s">
        <v>149</v>
      </c>
      <c r="G44" s="3">
        <v>0</v>
      </c>
      <c r="H44">
        <v>12363.8</v>
      </c>
      <c r="I44">
        <v>0</v>
      </c>
      <c r="J44" s="3">
        <v>12363.8</v>
      </c>
      <c r="K44" s="3">
        <v>0</v>
      </c>
      <c r="L44">
        <v>26576.38</v>
      </c>
      <c r="M44">
        <v>0</v>
      </c>
      <c r="N44" s="3">
        <v>26576.38</v>
      </c>
      <c r="O44" s="4">
        <v>0</v>
      </c>
    </row>
    <row r="45" spans="1:15" ht="12.75">
      <c r="A45" t="s">
        <v>145</v>
      </c>
      <c r="B45" t="s">
        <v>146</v>
      </c>
      <c r="C45" t="s">
        <v>147</v>
      </c>
      <c r="D45" t="s">
        <v>150</v>
      </c>
      <c r="E45" t="s">
        <v>151</v>
      </c>
      <c r="F45" t="s">
        <v>151</v>
      </c>
      <c r="G45" s="3">
        <v>0</v>
      </c>
      <c r="H45">
        <v>0</v>
      </c>
      <c r="I45">
        <v>0</v>
      </c>
      <c r="J45" s="3">
        <v>0</v>
      </c>
      <c r="K45" s="3">
        <v>0</v>
      </c>
      <c r="L45">
        <v>0</v>
      </c>
      <c r="M45">
        <v>0</v>
      </c>
      <c r="N45" s="3">
        <v>0</v>
      </c>
      <c r="O45" s="4">
        <v>0</v>
      </c>
    </row>
    <row r="46" spans="1:15" ht="12.75">
      <c r="A46" t="s">
        <v>145</v>
      </c>
      <c r="B46" t="s">
        <v>146</v>
      </c>
      <c r="C46" t="s">
        <v>147</v>
      </c>
      <c r="D46" t="s">
        <v>152</v>
      </c>
      <c r="E46" t="s">
        <v>153</v>
      </c>
      <c r="F46" t="s">
        <v>153</v>
      </c>
      <c r="G46" s="3">
        <v>0</v>
      </c>
      <c r="H46">
        <v>0</v>
      </c>
      <c r="I46">
        <v>0</v>
      </c>
      <c r="J46" s="3">
        <v>0</v>
      </c>
      <c r="K46" s="3">
        <v>0</v>
      </c>
      <c r="L46">
        <v>0</v>
      </c>
      <c r="M46">
        <v>0</v>
      </c>
      <c r="N46" s="3">
        <v>0</v>
      </c>
      <c r="O46" s="4">
        <v>0</v>
      </c>
    </row>
    <row r="47" spans="1:15" ht="12.75">
      <c r="A47" t="s">
        <v>145</v>
      </c>
      <c r="B47" t="s">
        <v>146</v>
      </c>
      <c r="C47" t="s">
        <v>147</v>
      </c>
      <c r="D47" t="s">
        <v>154</v>
      </c>
      <c r="E47" t="s">
        <v>155</v>
      </c>
      <c r="F47" t="s">
        <v>155</v>
      </c>
      <c r="G47" s="3">
        <v>18085.65</v>
      </c>
      <c r="H47">
        <v>0</v>
      </c>
      <c r="I47">
        <v>0</v>
      </c>
      <c r="J47" s="3">
        <v>18085.65</v>
      </c>
      <c r="K47" s="3">
        <v>18085.65</v>
      </c>
      <c r="L47">
        <v>0</v>
      </c>
      <c r="M47">
        <v>0</v>
      </c>
      <c r="N47" s="3">
        <v>18085.65</v>
      </c>
      <c r="O47" s="4">
        <v>0</v>
      </c>
    </row>
    <row r="48" spans="1:15" ht="12.75">
      <c r="A48" t="s">
        <v>145</v>
      </c>
      <c r="B48" t="s">
        <v>146</v>
      </c>
      <c r="C48" t="s">
        <v>147</v>
      </c>
      <c r="D48" t="s">
        <v>156</v>
      </c>
      <c r="E48" t="s">
        <v>157</v>
      </c>
      <c r="F48" t="s">
        <v>157</v>
      </c>
      <c r="G48" s="3">
        <v>0</v>
      </c>
      <c r="H48">
        <v>0</v>
      </c>
      <c r="I48">
        <v>0</v>
      </c>
      <c r="J48" s="3">
        <v>0</v>
      </c>
      <c r="K48" s="3">
        <v>0</v>
      </c>
      <c r="L48">
        <v>0</v>
      </c>
      <c r="M48">
        <v>0</v>
      </c>
      <c r="N48" s="3">
        <v>0</v>
      </c>
      <c r="O48" s="4">
        <v>0</v>
      </c>
    </row>
    <row r="49" spans="1:15" ht="12.75">
      <c r="A49" t="s">
        <v>145</v>
      </c>
      <c r="B49" t="s">
        <v>146</v>
      </c>
      <c r="C49" t="s">
        <v>147</v>
      </c>
      <c r="D49" t="s">
        <v>158</v>
      </c>
      <c r="E49" t="s">
        <v>159</v>
      </c>
      <c r="F49" t="s">
        <v>159</v>
      </c>
      <c r="G49" s="3">
        <v>0</v>
      </c>
      <c r="H49">
        <v>0</v>
      </c>
      <c r="I49">
        <v>0</v>
      </c>
      <c r="J49" s="3">
        <v>0</v>
      </c>
      <c r="K49" s="3">
        <v>0</v>
      </c>
      <c r="L49">
        <v>0</v>
      </c>
      <c r="M49">
        <v>0</v>
      </c>
      <c r="N49" s="3">
        <v>0</v>
      </c>
      <c r="O49" s="4">
        <v>0</v>
      </c>
    </row>
    <row r="50" spans="1:15" ht="12.75">
      <c r="A50" t="s">
        <v>145</v>
      </c>
      <c r="B50" t="s">
        <v>146</v>
      </c>
      <c r="C50" t="s">
        <v>147</v>
      </c>
      <c r="D50" t="s">
        <v>160</v>
      </c>
      <c r="E50" t="s">
        <v>161</v>
      </c>
      <c r="F50" t="s">
        <v>161</v>
      </c>
      <c r="G50" s="3">
        <v>1361880.31</v>
      </c>
      <c r="H50">
        <v>0</v>
      </c>
      <c r="I50">
        <v>0</v>
      </c>
      <c r="J50" s="3">
        <v>1361880.31</v>
      </c>
      <c r="K50" s="3">
        <v>1361880.31</v>
      </c>
      <c r="L50">
        <v>0</v>
      </c>
      <c r="M50">
        <v>0</v>
      </c>
      <c r="N50" s="3">
        <v>1361880.31</v>
      </c>
      <c r="O50" s="4">
        <v>0</v>
      </c>
    </row>
    <row r="51" spans="1:15" ht="12.75">
      <c r="A51" t="s">
        <v>145</v>
      </c>
      <c r="B51" t="s">
        <v>146</v>
      </c>
      <c r="C51" t="s">
        <v>162</v>
      </c>
      <c r="D51" t="s">
        <v>163</v>
      </c>
      <c r="E51" t="s">
        <v>164</v>
      </c>
      <c r="F51" t="s">
        <v>164</v>
      </c>
      <c r="G51" s="3">
        <v>40881082.72</v>
      </c>
      <c r="H51">
        <v>0</v>
      </c>
      <c r="I51">
        <v>0</v>
      </c>
      <c r="J51" s="3">
        <v>40881082.72</v>
      </c>
      <c r="K51" s="3">
        <v>40810744.52</v>
      </c>
      <c r="L51">
        <v>74665.23</v>
      </c>
      <c r="M51">
        <v>0</v>
      </c>
      <c r="N51" s="3">
        <v>40885409.75</v>
      </c>
      <c r="O51" s="4">
        <v>0</v>
      </c>
    </row>
    <row r="52" spans="1:15" ht="12.75">
      <c r="A52" t="s">
        <v>145</v>
      </c>
      <c r="B52" t="s">
        <v>146</v>
      </c>
      <c r="C52" t="s">
        <v>162</v>
      </c>
      <c r="D52" t="s">
        <v>165</v>
      </c>
      <c r="E52" t="s">
        <v>166</v>
      </c>
      <c r="F52" t="s">
        <v>166</v>
      </c>
      <c r="G52" s="3">
        <v>39402841.480000004</v>
      </c>
      <c r="H52">
        <v>116410.6</v>
      </c>
      <c r="I52">
        <v>0</v>
      </c>
      <c r="J52" s="3">
        <v>39519252.08</v>
      </c>
      <c r="K52" s="3">
        <v>38178575.88</v>
      </c>
      <c r="L52">
        <v>0</v>
      </c>
      <c r="M52">
        <v>0</v>
      </c>
      <c r="N52" s="3">
        <v>38178575.88</v>
      </c>
      <c r="O52" s="4">
        <v>0</v>
      </c>
    </row>
    <row r="53" spans="1:15" ht="12.75">
      <c r="A53" t="s">
        <v>145</v>
      </c>
      <c r="B53" t="s">
        <v>146</v>
      </c>
      <c r="C53" t="s">
        <v>162</v>
      </c>
      <c r="D53" t="s">
        <v>167</v>
      </c>
      <c r="E53" t="s">
        <v>168</v>
      </c>
      <c r="F53" t="s">
        <v>168</v>
      </c>
      <c r="G53" s="3">
        <v>47667049.1</v>
      </c>
      <c r="H53">
        <v>1093840.61</v>
      </c>
      <c r="I53">
        <v>0</v>
      </c>
      <c r="J53" s="3">
        <v>48760889.71</v>
      </c>
      <c r="K53" s="3">
        <v>45575964.97</v>
      </c>
      <c r="L53">
        <v>1639904.4</v>
      </c>
      <c r="M53">
        <v>0</v>
      </c>
      <c r="N53" s="3">
        <v>47215869.37</v>
      </c>
      <c r="O53" s="4">
        <v>0</v>
      </c>
    </row>
    <row r="54" spans="1:15" ht="12.75">
      <c r="A54" t="s">
        <v>145</v>
      </c>
      <c r="B54" t="s">
        <v>146</v>
      </c>
      <c r="C54" t="s">
        <v>162</v>
      </c>
      <c r="D54" t="s">
        <v>169</v>
      </c>
      <c r="E54" t="s">
        <v>170</v>
      </c>
      <c r="F54" t="s">
        <v>170</v>
      </c>
      <c r="G54" s="3">
        <v>361639.64</v>
      </c>
      <c r="H54">
        <v>0</v>
      </c>
      <c r="I54">
        <v>0</v>
      </c>
      <c r="J54" s="3">
        <v>361639.64</v>
      </c>
      <c r="K54" s="3">
        <v>361639.64</v>
      </c>
      <c r="L54">
        <v>0</v>
      </c>
      <c r="M54">
        <v>0</v>
      </c>
      <c r="N54" s="3">
        <v>361639.64</v>
      </c>
      <c r="O54" s="4">
        <v>0</v>
      </c>
    </row>
    <row r="55" spans="1:15" ht="12.75">
      <c r="A55" t="s">
        <v>145</v>
      </c>
      <c r="B55" t="s">
        <v>146</v>
      </c>
      <c r="C55" t="s">
        <v>162</v>
      </c>
      <c r="D55" t="s">
        <v>171</v>
      </c>
      <c r="E55" t="s">
        <v>172</v>
      </c>
      <c r="F55" t="s">
        <v>172</v>
      </c>
      <c r="G55" s="3">
        <v>217329.61</v>
      </c>
      <c r="H55">
        <v>28950</v>
      </c>
      <c r="I55">
        <v>0</v>
      </c>
      <c r="J55" s="3">
        <v>246279.61</v>
      </c>
      <c r="K55" s="3">
        <v>217329.61</v>
      </c>
      <c r="L55">
        <v>97771.48</v>
      </c>
      <c r="M55">
        <v>0</v>
      </c>
      <c r="N55" s="3">
        <v>315101.09</v>
      </c>
      <c r="O55" s="4">
        <v>0</v>
      </c>
    </row>
    <row r="56" spans="1:15" ht="12.75">
      <c r="A56" t="s">
        <v>145</v>
      </c>
      <c r="B56" t="s">
        <v>146</v>
      </c>
      <c r="C56" t="s">
        <v>162</v>
      </c>
      <c r="D56" t="s">
        <v>173</v>
      </c>
      <c r="E56" t="s">
        <v>174</v>
      </c>
      <c r="F56" t="s">
        <v>174</v>
      </c>
      <c r="G56" s="3">
        <v>2680783.65</v>
      </c>
      <c r="H56">
        <v>82640.24</v>
      </c>
      <c r="I56">
        <v>0</v>
      </c>
      <c r="J56" s="3">
        <v>2763423.89</v>
      </c>
      <c r="K56" s="3">
        <v>2680783.65</v>
      </c>
      <c r="L56">
        <v>96587.33</v>
      </c>
      <c r="M56">
        <v>0</v>
      </c>
      <c r="N56" s="3">
        <v>2777370.98</v>
      </c>
      <c r="O56" s="4">
        <v>0</v>
      </c>
    </row>
    <row r="57" spans="1:15" ht="12.75">
      <c r="A57" t="s">
        <v>145</v>
      </c>
      <c r="B57" t="s">
        <v>146</v>
      </c>
      <c r="C57" t="s">
        <v>162</v>
      </c>
      <c r="D57" t="s">
        <v>175</v>
      </c>
      <c r="E57" t="s">
        <v>176</v>
      </c>
      <c r="F57" t="s">
        <v>176</v>
      </c>
      <c r="G57" s="3">
        <v>697480.72</v>
      </c>
      <c r="H57">
        <v>10537.38</v>
      </c>
      <c r="I57">
        <v>0</v>
      </c>
      <c r="J57" s="3">
        <v>708018.1</v>
      </c>
      <c r="K57" s="3">
        <v>692558.44</v>
      </c>
      <c r="L57">
        <v>0</v>
      </c>
      <c r="M57">
        <v>0</v>
      </c>
      <c r="N57" s="3">
        <v>692558.44</v>
      </c>
      <c r="O57" s="4">
        <v>0</v>
      </c>
    </row>
    <row r="58" spans="1:15" ht="12.75">
      <c r="A58" t="s">
        <v>145</v>
      </c>
      <c r="B58" t="s">
        <v>146</v>
      </c>
      <c r="C58" t="s">
        <v>162</v>
      </c>
      <c r="D58" t="s">
        <v>177</v>
      </c>
      <c r="E58" t="s">
        <v>178</v>
      </c>
      <c r="F58" t="s">
        <v>178</v>
      </c>
      <c r="G58" s="3">
        <v>265301.45</v>
      </c>
      <c r="H58">
        <v>3310.36</v>
      </c>
      <c r="I58">
        <v>0</v>
      </c>
      <c r="J58" s="3">
        <v>268611.81</v>
      </c>
      <c r="K58" s="3">
        <v>221677.77</v>
      </c>
      <c r="L58">
        <v>5641.27</v>
      </c>
      <c r="M58">
        <v>0</v>
      </c>
      <c r="N58" s="3">
        <v>227319.04</v>
      </c>
      <c r="O58" s="4">
        <v>0</v>
      </c>
    </row>
    <row r="59" spans="1:15" ht="12.75">
      <c r="A59" t="s">
        <v>145</v>
      </c>
      <c r="B59" t="s">
        <v>146</v>
      </c>
      <c r="C59" t="s">
        <v>162</v>
      </c>
      <c r="D59" t="s">
        <v>179</v>
      </c>
      <c r="E59" t="s">
        <v>180</v>
      </c>
      <c r="F59" t="s">
        <v>180</v>
      </c>
      <c r="G59" s="3">
        <v>247575.65</v>
      </c>
      <c r="H59">
        <v>29890</v>
      </c>
      <c r="I59">
        <v>0</v>
      </c>
      <c r="J59" s="3">
        <v>277465.65</v>
      </c>
      <c r="K59" s="3">
        <v>229575.65</v>
      </c>
      <c r="L59">
        <v>0</v>
      </c>
      <c r="M59">
        <v>0</v>
      </c>
      <c r="N59" s="3">
        <v>229575.65</v>
      </c>
      <c r="O59" s="4">
        <v>0</v>
      </c>
    </row>
    <row r="60" spans="1:15" ht="12.75">
      <c r="A60" t="s">
        <v>145</v>
      </c>
      <c r="B60" t="s">
        <v>146</v>
      </c>
      <c r="C60" t="s">
        <v>162</v>
      </c>
      <c r="D60" t="s">
        <v>181</v>
      </c>
      <c r="E60" t="s">
        <v>182</v>
      </c>
      <c r="F60" t="s">
        <v>182</v>
      </c>
      <c r="G60" s="3">
        <v>697485.26</v>
      </c>
      <c r="H60">
        <v>14404.22</v>
      </c>
      <c r="I60">
        <v>0</v>
      </c>
      <c r="J60" s="3">
        <v>711889.48</v>
      </c>
      <c r="K60" s="3">
        <v>697485.26</v>
      </c>
      <c r="L60">
        <v>16424.31</v>
      </c>
      <c r="M60">
        <v>0</v>
      </c>
      <c r="N60" s="3">
        <v>713909.57</v>
      </c>
      <c r="O60" s="4">
        <v>0</v>
      </c>
    </row>
    <row r="61" spans="1:15" ht="12.75">
      <c r="A61" t="s">
        <v>145</v>
      </c>
      <c r="B61" t="s">
        <v>146</v>
      </c>
      <c r="C61" t="s">
        <v>183</v>
      </c>
      <c r="D61" t="s">
        <v>184</v>
      </c>
      <c r="E61" t="s">
        <v>185</v>
      </c>
      <c r="F61" t="s">
        <v>185</v>
      </c>
      <c r="G61" s="3">
        <v>0</v>
      </c>
      <c r="H61">
        <v>0</v>
      </c>
      <c r="I61">
        <v>0</v>
      </c>
      <c r="J61" s="3">
        <v>0</v>
      </c>
      <c r="K61" s="3">
        <v>0</v>
      </c>
      <c r="L61">
        <v>0</v>
      </c>
      <c r="M61">
        <v>0</v>
      </c>
      <c r="N61" s="3">
        <v>0</v>
      </c>
      <c r="O61" s="4">
        <v>0</v>
      </c>
    </row>
    <row r="62" spans="1:15" ht="12.75">
      <c r="A62" t="s">
        <v>145</v>
      </c>
      <c r="B62" t="s">
        <v>146</v>
      </c>
      <c r="C62" t="s">
        <v>183</v>
      </c>
      <c r="D62" t="s">
        <v>186</v>
      </c>
      <c r="E62" t="s">
        <v>187</v>
      </c>
      <c r="F62" t="s">
        <v>187</v>
      </c>
      <c r="G62" s="3">
        <v>0</v>
      </c>
      <c r="H62">
        <v>0</v>
      </c>
      <c r="I62">
        <v>0</v>
      </c>
      <c r="J62" s="3">
        <v>0</v>
      </c>
      <c r="K62" s="3">
        <v>0</v>
      </c>
      <c r="L62">
        <v>0</v>
      </c>
      <c r="M62">
        <v>0</v>
      </c>
      <c r="N62" s="3">
        <v>0</v>
      </c>
      <c r="O62" s="4">
        <v>0</v>
      </c>
    </row>
    <row r="63" spans="1:15" ht="12.75">
      <c r="A63" t="s">
        <v>145</v>
      </c>
      <c r="B63" t="s">
        <v>146</v>
      </c>
      <c r="C63" t="s">
        <v>188</v>
      </c>
      <c r="D63" t="s">
        <v>189</v>
      </c>
      <c r="E63" t="s">
        <v>190</v>
      </c>
      <c r="F63" t="s">
        <v>190</v>
      </c>
      <c r="G63" s="3">
        <v>28000</v>
      </c>
      <c r="H63">
        <v>0</v>
      </c>
      <c r="I63">
        <v>0</v>
      </c>
      <c r="J63" s="3">
        <v>28000</v>
      </c>
      <c r="K63" s="3">
        <v>28000</v>
      </c>
      <c r="L63">
        <v>0</v>
      </c>
      <c r="M63">
        <v>0</v>
      </c>
      <c r="N63" s="3">
        <v>28000</v>
      </c>
      <c r="O63" s="4">
        <v>0</v>
      </c>
    </row>
    <row r="64" spans="1:15" ht="12.75">
      <c r="A64" t="s">
        <v>145</v>
      </c>
      <c r="B64" t="s">
        <v>146</v>
      </c>
      <c r="C64" t="s">
        <v>188</v>
      </c>
      <c r="D64" t="s">
        <v>189</v>
      </c>
      <c r="E64" t="s">
        <v>191</v>
      </c>
      <c r="F64" t="s">
        <v>191</v>
      </c>
      <c r="G64" s="3">
        <v>0</v>
      </c>
      <c r="H64">
        <v>0</v>
      </c>
      <c r="I64">
        <v>0</v>
      </c>
      <c r="J64" s="3">
        <v>0</v>
      </c>
      <c r="K64" s="3">
        <v>0</v>
      </c>
      <c r="L64">
        <v>0</v>
      </c>
      <c r="M64">
        <v>0</v>
      </c>
      <c r="N64" s="3">
        <v>0</v>
      </c>
      <c r="O64" s="4">
        <v>0</v>
      </c>
    </row>
    <row r="65" spans="1:15" ht="12.75">
      <c r="A65" t="s">
        <v>145</v>
      </c>
      <c r="B65" t="s">
        <v>146</v>
      </c>
      <c r="C65" t="s">
        <v>188</v>
      </c>
      <c r="D65" t="s">
        <v>192</v>
      </c>
      <c r="E65" t="s">
        <v>193</v>
      </c>
      <c r="F65" t="s">
        <v>193</v>
      </c>
      <c r="G65" s="3">
        <v>0</v>
      </c>
      <c r="H65">
        <v>0</v>
      </c>
      <c r="I65">
        <v>0</v>
      </c>
      <c r="J65" s="3">
        <v>0</v>
      </c>
      <c r="K65" s="3">
        <v>356143.8</v>
      </c>
      <c r="L65">
        <v>0</v>
      </c>
      <c r="M65">
        <v>0</v>
      </c>
      <c r="N65" s="3">
        <v>356143.8</v>
      </c>
      <c r="O65" s="4">
        <v>0</v>
      </c>
    </row>
    <row r="66" spans="1:15" ht="12.75">
      <c r="A66" t="s">
        <v>145</v>
      </c>
      <c r="B66" t="s">
        <v>146</v>
      </c>
      <c r="C66" t="s">
        <v>188</v>
      </c>
      <c r="D66" t="s">
        <v>192</v>
      </c>
      <c r="E66" t="s">
        <v>194</v>
      </c>
      <c r="F66" t="s">
        <v>194</v>
      </c>
      <c r="G66" s="3">
        <v>63347.15</v>
      </c>
      <c r="H66">
        <v>0</v>
      </c>
      <c r="I66">
        <v>0</v>
      </c>
      <c r="J66" s="3">
        <v>63347.15</v>
      </c>
      <c r="K66" s="3">
        <v>0</v>
      </c>
      <c r="L66">
        <v>0</v>
      </c>
      <c r="M66">
        <v>0</v>
      </c>
      <c r="N66" s="3">
        <v>0</v>
      </c>
      <c r="O66" s="4">
        <v>0</v>
      </c>
    </row>
    <row r="67" spans="1:15" ht="12.75">
      <c r="A67" t="s">
        <v>145</v>
      </c>
      <c r="B67" t="s">
        <v>146</v>
      </c>
      <c r="C67" t="s">
        <v>188</v>
      </c>
      <c r="D67" t="s">
        <v>195</v>
      </c>
      <c r="E67" t="s">
        <v>196</v>
      </c>
      <c r="F67" t="s">
        <v>196</v>
      </c>
      <c r="G67" s="3">
        <v>174484.11</v>
      </c>
      <c r="H67">
        <v>0</v>
      </c>
      <c r="I67">
        <v>0</v>
      </c>
      <c r="J67" s="3">
        <v>174484.11</v>
      </c>
      <c r="K67" s="3">
        <v>777365.68</v>
      </c>
      <c r="L67">
        <v>0</v>
      </c>
      <c r="M67">
        <v>0</v>
      </c>
      <c r="N67" s="3">
        <v>777365.68</v>
      </c>
      <c r="O67" s="4">
        <v>0</v>
      </c>
    </row>
    <row r="68" spans="1:15" ht="12.75">
      <c r="A68" t="s">
        <v>145</v>
      </c>
      <c r="B68" t="s">
        <v>146</v>
      </c>
      <c r="C68" t="s">
        <v>188</v>
      </c>
      <c r="D68" t="s">
        <v>197</v>
      </c>
      <c r="E68" t="s">
        <v>198</v>
      </c>
      <c r="F68" t="s">
        <v>198</v>
      </c>
      <c r="G68" s="3">
        <v>0</v>
      </c>
      <c r="H68">
        <v>0</v>
      </c>
      <c r="I68">
        <v>0</v>
      </c>
      <c r="J68" s="3">
        <v>0</v>
      </c>
      <c r="K68" s="3">
        <v>0</v>
      </c>
      <c r="L68">
        <v>0</v>
      </c>
      <c r="M68">
        <v>0</v>
      </c>
      <c r="N68" s="3">
        <v>0</v>
      </c>
      <c r="O68" s="4">
        <v>0</v>
      </c>
    </row>
    <row r="69" spans="1:15" ht="12.75">
      <c r="A69" t="s">
        <v>145</v>
      </c>
      <c r="B69" t="s">
        <v>146</v>
      </c>
      <c r="C69" t="s">
        <v>188</v>
      </c>
      <c r="D69" t="s">
        <v>199</v>
      </c>
      <c r="E69" t="s">
        <v>200</v>
      </c>
      <c r="F69" t="s">
        <v>200</v>
      </c>
      <c r="G69" s="3">
        <v>0</v>
      </c>
      <c r="H69">
        <v>0</v>
      </c>
      <c r="I69">
        <v>0</v>
      </c>
      <c r="J69" s="3">
        <v>0</v>
      </c>
      <c r="K69" s="3">
        <v>0</v>
      </c>
      <c r="L69">
        <v>0</v>
      </c>
      <c r="M69">
        <v>0</v>
      </c>
      <c r="N69" s="3">
        <v>0</v>
      </c>
      <c r="O69" s="4">
        <v>0</v>
      </c>
    </row>
    <row r="70" spans="1:15" ht="12.75">
      <c r="A70" t="s">
        <v>145</v>
      </c>
      <c r="B70" t="s">
        <v>146</v>
      </c>
      <c r="C70" t="s">
        <v>188</v>
      </c>
      <c r="D70" t="s">
        <v>201</v>
      </c>
      <c r="E70" t="s">
        <v>202</v>
      </c>
      <c r="F70" t="s">
        <v>202</v>
      </c>
      <c r="G70" s="3">
        <v>0</v>
      </c>
      <c r="H70">
        <v>0</v>
      </c>
      <c r="I70">
        <v>0</v>
      </c>
      <c r="J70" s="3">
        <v>0</v>
      </c>
      <c r="K70" s="3">
        <v>0</v>
      </c>
      <c r="L70">
        <v>0</v>
      </c>
      <c r="M70">
        <v>0</v>
      </c>
      <c r="N70" s="3">
        <v>0</v>
      </c>
      <c r="O70" s="4">
        <v>0</v>
      </c>
    </row>
    <row r="71" spans="1:15" ht="12.75">
      <c r="A71" t="s">
        <v>145</v>
      </c>
      <c r="B71" t="s">
        <v>146</v>
      </c>
      <c r="C71" t="s">
        <v>188</v>
      </c>
      <c r="D71" t="s">
        <v>203</v>
      </c>
      <c r="E71" t="s">
        <v>204</v>
      </c>
      <c r="F71" t="s">
        <v>204</v>
      </c>
      <c r="G71" s="3">
        <v>0</v>
      </c>
      <c r="H71">
        <v>0</v>
      </c>
      <c r="I71">
        <v>0</v>
      </c>
      <c r="J71" s="3">
        <v>0</v>
      </c>
      <c r="K71" s="3">
        <v>0</v>
      </c>
      <c r="L71">
        <v>0</v>
      </c>
      <c r="M71">
        <v>0</v>
      </c>
      <c r="N71" s="3">
        <v>0</v>
      </c>
      <c r="O71" s="4">
        <v>0</v>
      </c>
    </row>
    <row r="72" spans="1:15" ht="12.75">
      <c r="A72" t="s">
        <v>145</v>
      </c>
      <c r="B72" t="s">
        <v>146</v>
      </c>
      <c r="C72" t="s">
        <v>188</v>
      </c>
      <c r="D72" t="s">
        <v>205</v>
      </c>
      <c r="E72" t="s">
        <v>206</v>
      </c>
      <c r="F72" t="s">
        <v>206</v>
      </c>
      <c r="G72" s="3">
        <v>23200</v>
      </c>
      <c r="H72">
        <v>0</v>
      </c>
      <c r="I72">
        <v>0</v>
      </c>
      <c r="J72" s="3">
        <v>23200</v>
      </c>
      <c r="K72" s="3">
        <v>23200</v>
      </c>
      <c r="L72">
        <v>0</v>
      </c>
      <c r="M72">
        <v>0</v>
      </c>
      <c r="N72" s="3">
        <v>23200</v>
      </c>
      <c r="O72" s="4">
        <v>0</v>
      </c>
    </row>
    <row r="73" spans="1:15" ht="12.75">
      <c r="A73" t="s">
        <v>145</v>
      </c>
      <c r="B73" t="s">
        <v>146</v>
      </c>
      <c r="C73" t="s">
        <v>188</v>
      </c>
      <c r="D73" t="s">
        <v>207</v>
      </c>
      <c r="E73" t="s">
        <v>208</v>
      </c>
      <c r="F73" t="s">
        <v>208</v>
      </c>
      <c r="G73" s="3">
        <v>0</v>
      </c>
      <c r="H73">
        <v>0</v>
      </c>
      <c r="I73">
        <v>0</v>
      </c>
      <c r="J73" s="3">
        <v>0</v>
      </c>
      <c r="K73" s="3">
        <v>0</v>
      </c>
      <c r="L73">
        <v>0</v>
      </c>
      <c r="M73">
        <v>0</v>
      </c>
      <c r="N73" s="3">
        <v>0</v>
      </c>
      <c r="O73" s="4">
        <v>0</v>
      </c>
    </row>
    <row r="74" spans="1:15" ht="12.75">
      <c r="A74" t="s">
        <v>145</v>
      </c>
      <c r="B74" t="s">
        <v>146</v>
      </c>
      <c r="C74" t="s">
        <v>188</v>
      </c>
      <c r="D74" t="s">
        <v>207</v>
      </c>
      <c r="E74" t="s">
        <v>209</v>
      </c>
      <c r="F74" t="s">
        <v>209</v>
      </c>
      <c r="G74" s="3">
        <v>0</v>
      </c>
      <c r="H74">
        <v>0</v>
      </c>
      <c r="I74">
        <v>0</v>
      </c>
      <c r="J74" s="3">
        <v>0</v>
      </c>
      <c r="K74" s="3">
        <v>0</v>
      </c>
      <c r="L74">
        <v>0</v>
      </c>
      <c r="M74">
        <v>0</v>
      </c>
      <c r="N74" s="3">
        <v>0</v>
      </c>
      <c r="O74" s="4">
        <v>0</v>
      </c>
    </row>
    <row r="75" spans="1:15" ht="12.75">
      <c r="A75" t="s">
        <v>145</v>
      </c>
      <c r="B75" t="s">
        <v>146</v>
      </c>
      <c r="C75" t="s">
        <v>210</v>
      </c>
      <c r="D75" t="s">
        <v>211</v>
      </c>
      <c r="E75" t="s">
        <v>212</v>
      </c>
      <c r="F75" t="s">
        <v>212</v>
      </c>
      <c r="G75" s="3">
        <v>543347.45</v>
      </c>
      <c r="H75">
        <v>0</v>
      </c>
      <c r="I75">
        <v>0</v>
      </c>
      <c r="J75" s="3">
        <v>543347.45</v>
      </c>
      <c r="K75" s="3">
        <v>543347.45</v>
      </c>
      <c r="L75">
        <v>0</v>
      </c>
      <c r="M75">
        <v>0</v>
      </c>
      <c r="N75" s="3">
        <v>543347.45</v>
      </c>
      <c r="O75" s="4">
        <v>0</v>
      </c>
    </row>
    <row r="76" spans="1:15" ht="12.75">
      <c r="A76" t="s">
        <v>145</v>
      </c>
      <c r="B76" t="s">
        <v>146</v>
      </c>
      <c r="C76" t="s">
        <v>210</v>
      </c>
      <c r="D76" t="s">
        <v>213</v>
      </c>
      <c r="E76" t="s">
        <v>214</v>
      </c>
      <c r="F76" t="s">
        <v>214</v>
      </c>
      <c r="G76" s="3">
        <v>390483.9</v>
      </c>
      <c r="H76">
        <v>442318.67</v>
      </c>
      <c r="I76">
        <v>0</v>
      </c>
      <c r="J76" s="3">
        <v>832802.57</v>
      </c>
      <c r="K76" s="3">
        <v>390483.9</v>
      </c>
      <c r="L76">
        <v>644435.45</v>
      </c>
      <c r="M76">
        <v>0</v>
      </c>
      <c r="N76" s="3">
        <v>1034919.35</v>
      </c>
      <c r="O76" s="4">
        <v>0</v>
      </c>
    </row>
    <row r="77" spans="1:15" ht="12.75">
      <c r="A77" t="s">
        <v>145</v>
      </c>
      <c r="B77" t="s">
        <v>146</v>
      </c>
      <c r="C77" t="s">
        <v>210</v>
      </c>
      <c r="D77" t="s">
        <v>215</v>
      </c>
      <c r="E77" t="s">
        <v>216</v>
      </c>
      <c r="F77" t="s">
        <v>216</v>
      </c>
      <c r="G77" s="3">
        <v>0</v>
      </c>
      <c r="H77">
        <v>0</v>
      </c>
      <c r="I77">
        <v>0</v>
      </c>
      <c r="J77" s="3">
        <v>0</v>
      </c>
      <c r="K77" s="3">
        <v>0</v>
      </c>
      <c r="L77">
        <v>0</v>
      </c>
      <c r="M77">
        <v>0</v>
      </c>
      <c r="N77" s="3">
        <v>0</v>
      </c>
      <c r="O77" s="4">
        <v>0</v>
      </c>
    </row>
    <row r="78" spans="1:15" ht="12.75">
      <c r="A78" t="s">
        <v>145</v>
      </c>
      <c r="B78" t="s">
        <v>146</v>
      </c>
      <c r="C78" t="s">
        <v>210</v>
      </c>
      <c r="D78" t="s">
        <v>217</v>
      </c>
      <c r="E78" t="s">
        <v>218</v>
      </c>
      <c r="F78" t="s">
        <v>218</v>
      </c>
      <c r="G78" s="3">
        <v>0</v>
      </c>
      <c r="H78">
        <v>0</v>
      </c>
      <c r="I78">
        <v>0</v>
      </c>
      <c r="J78" s="3">
        <v>0</v>
      </c>
      <c r="K78" s="3">
        <v>0</v>
      </c>
      <c r="L78">
        <v>0</v>
      </c>
      <c r="M78">
        <v>0</v>
      </c>
      <c r="N78" s="3">
        <v>0</v>
      </c>
      <c r="O78" s="4">
        <v>0</v>
      </c>
    </row>
    <row r="79" spans="1:15" ht="12.75">
      <c r="A79" t="s">
        <v>145</v>
      </c>
      <c r="B79" t="s">
        <v>146</v>
      </c>
      <c r="C79" t="s">
        <v>210</v>
      </c>
      <c r="D79" t="s">
        <v>219</v>
      </c>
      <c r="E79" t="s">
        <v>220</v>
      </c>
      <c r="F79" t="s">
        <v>220</v>
      </c>
      <c r="G79" s="3">
        <v>0</v>
      </c>
      <c r="H79">
        <v>0</v>
      </c>
      <c r="I79">
        <v>0</v>
      </c>
      <c r="J79" s="3">
        <v>0</v>
      </c>
      <c r="K79" s="3">
        <v>0</v>
      </c>
      <c r="L79">
        <v>0</v>
      </c>
      <c r="M79">
        <v>0</v>
      </c>
      <c r="N79" s="3">
        <v>0</v>
      </c>
      <c r="O79" s="4">
        <v>0</v>
      </c>
    </row>
    <row r="80" spans="1:15" ht="12.75">
      <c r="A80" t="s">
        <v>145</v>
      </c>
      <c r="B80" t="s">
        <v>146</v>
      </c>
      <c r="C80" t="s">
        <v>210</v>
      </c>
      <c r="D80" t="s">
        <v>221</v>
      </c>
      <c r="E80" t="s">
        <v>222</v>
      </c>
      <c r="F80" t="s">
        <v>222</v>
      </c>
      <c r="G80" s="3">
        <v>0</v>
      </c>
      <c r="H80">
        <v>0</v>
      </c>
      <c r="I80">
        <v>0</v>
      </c>
      <c r="J80" s="3">
        <v>0</v>
      </c>
      <c r="K80" s="3">
        <v>0</v>
      </c>
      <c r="L80">
        <v>0</v>
      </c>
      <c r="M80">
        <v>0</v>
      </c>
      <c r="N80" s="3">
        <v>0</v>
      </c>
      <c r="O80" s="4">
        <v>0</v>
      </c>
    </row>
    <row r="81" spans="1:15" ht="12.75">
      <c r="A81" t="s">
        <v>145</v>
      </c>
      <c r="B81" t="s">
        <v>146</v>
      </c>
      <c r="C81" t="s">
        <v>223</v>
      </c>
      <c r="D81" t="s">
        <v>224</v>
      </c>
      <c r="E81" t="s">
        <v>225</v>
      </c>
      <c r="F81" t="s">
        <v>225</v>
      </c>
      <c r="G81" s="3">
        <v>0</v>
      </c>
      <c r="H81">
        <v>0</v>
      </c>
      <c r="I81">
        <v>0</v>
      </c>
      <c r="J81" s="3">
        <v>0</v>
      </c>
      <c r="K81" s="3">
        <v>0</v>
      </c>
      <c r="L81">
        <v>0</v>
      </c>
      <c r="M81">
        <v>0</v>
      </c>
      <c r="N81" s="3">
        <v>0</v>
      </c>
      <c r="O81" s="4">
        <v>0</v>
      </c>
    </row>
    <row r="82" spans="1:15" ht="12.75">
      <c r="A82" t="s">
        <v>145</v>
      </c>
      <c r="B82" t="s">
        <v>146</v>
      </c>
      <c r="C82" t="s">
        <v>223</v>
      </c>
      <c r="D82" t="s">
        <v>224</v>
      </c>
      <c r="E82" t="s">
        <v>226</v>
      </c>
      <c r="F82" t="s">
        <v>226</v>
      </c>
      <c r="G82" s="3">
        <v>1721516.24</v>
      </c>
      <c r="H82">
        <v>0</v>
      </c>
      <c r="I82">
        <v>0</v>
      </c>
      <c r="J82" s="3">
        <v>1721516.24</v>
      </c>
      <c r="K82" s="3">
        <v>1721516.24</v>
      </c>
      <c r="L82">
        <v>0</v>
      </c>
      <c r="M82">
        <v>0</v>
      </c>
      <c r="N82" s="3">
        <v>1721516.24</v>
      </c>
      <c r="O82" s="4">
        <v>0</v>
      </c>
    </row>
    <row r="83" spans="1:15" ht="12.75">
      <c r="A83" t="s">
        <v>145</v>
      </c>
      <c r="B83" t="s">
        <v>146</v>
      </c>
      <c r="C83" t="s">
        <v>223</v>
      </c>
      <c r="D83" t="s">
        <v>224</v>
      </c>
      <c r="E83" t="s">
        <v>227</v>
      </c>
      <c r="F83" t="s">
        <v>227</v>
      </c>
      <c r="G83" s="3">
        <v>0</v>
      </c>
      <c r="H83">
        <v>0</v>
      </c>
      <c r="I83">
        <v>0</v>
      </c>
      <c r="J83" s="3">
        <v>0</v>
      </c>
      <c r="K83" s="3">
        <v>0</v>
      </c>
      <c r="L83">
        <v>0</v>
      </c>
      <c r="M83">
        <v>0</v>
      </c>
      <c r="N83" s="3">
        <v>0</v>
      </c>
      <c r="O83" s="4">
        <v>0</v>
      </c>
    </row>
    <row r="84" spans="1:15" ht="12.75">
      <c r="A84" t="s">
        <v>145</v>
      </c>
      <c r="B84" t="s">
        <v>146</v>
      </c>
      <c r="C84" t="s">
        <v>223</v>
      </c>
      <c r="D84" t="s">
        <v>228</v>
      </c>
      <c r="E84" t="s">
        <v>229</v>
      </c>
      <c r="F84" t="s">
        <v>229</v>
      </c>
      <c r="G84" s="3">
        <v>0</v>
      </c>
      <c r="H84">
        <v>0</v>
      </c>
      <c r="I84">
        <v>0</v>
      </c>
      <c r="J84" s="3">
        <v>0</v>
      </c>
      <c r="K84" s="3">
        <v>0</v>
      </c>
      <c r="L84">
        <v>0</v>
      </c>
      <c r="M84">
        <v>0</v>
      </c>
      <c r="N84" s="3">
        <v>0</v>
      </c>
      <c r="O84" s="4">
        <v>0</v>
      </c>
    </row>
    <row r="85" spans="1:15" ht="12.75">
      <c r="A85" t="s">
        <v>145</v>
      </c>
      <c r="B85" t="s">
        <v>146</v>
      </c>
      <c r="C85" t="s">
        <v>223</v>
      </c>
      <c r="D85" t="s">
        <v>228</v>
      </c>
      <c r="E85" t="s">
        <v>230</v>
      </c>
      <c r="F85" t="s">
        <v>230</v>
      </c>
      <c r="G85" s="3">
        <v>39350.54</v>
      </c>
      <c r="H85">
        <v>0</v>
      </c>
      <c r="I85">
        <v>0</v>
      </c>
      <c r="J85" s="3">
        <v>39350.54</v>
      </c>
      <c r="K85" s="3">
        <v>39350.54</v>
      </c>
      <c r="L85">
        <v>0</v>
      </c>
      <c r="M85">
        <v>0</v>
      </c>
      <c r="N85" s="3">
        <v>39350.54</v>
      </c>
      <c r="O85" s="4">
        <v>0</v>
      </c>
    </row>
    <row r="86" spans="1:15" ht="12.75">
      <c r="A86" t="s">
        <v>145</v>
      </c>
      <c r="B86" t="s">
        <v>146</v>
      </c>
      <c r="C86" t="s">
        <v>223</v>
      </c>
      <c r="D86" t="s">
        <v>228</v>
      </c>
      <c r="E86" t="s">
        <v>231</v>
      </c>
      <c r="F86" t="s">
        <v>231</v>
      </c>
      <c r="G86" s="3">
        <v>0</v>
      </c>
      <c r="H86">
        <v>0</v>
      </c>
      <c r="I86">
        <v>0</v>
      </c>
      <c r="J86" s="3">
        <v>0</v>
      </c>
      <c r="K86" s="3">
        <v>0</v>
      </c>
      <c r="L86">
        <v>0</v>
      </c>
      <c r="M86">
        <v>0</v>
      </c>
      <c r="N86" s="3">
        <v>0</v>
      </c>
      <c r="O86" s="4">
        <v>0</v>
      </c>
    </row>
    <row r="87" spans="1:15" ht="12.75">
      <c r="A87" t="s">
        <v>145</v>
      </c>
      <c r="B87" t="s">
        <v>146</v>
      </c>
      <c r="C87" t="s">
        <v>223</v>
      </c>
      <c r="D87" t="s">
        <v>232</v>
      </c>
      <c r="E87" t="s">
        <v>233</v>
      </c>
      <c r="F87" t="s">
        <v>233</v>
      </c>
      <c r="G87" s="3">
        <v>0</v>
      </c>
      <c r="H87">
        <v>0</v>
      </c>
      <c r="I87">
        <v>0</v>
      </c>
      <c r="J87" s="3">
        <v>0</v>
      </c>
      <c r="K87" s="3">
        <v>0</v>
      </c>
      <c r="L87">
        <v>0</v>
      </c>
      <c r="M87">
        <v>0</v>
      </c>
      <c r="N87" s="3">
        <v>0</v>
      </c>
      <c r="O87" s="4">
        <v>0</v>
      </c>
    </row>
    <row r="88" spans="1:15" ht="12.75">
      <c r="A88" t="s">
        <v>145</v>
      </c>
      <c r="B88" t="s">
        <v>146</v>
      </c>
      <c r="C88" t="s">
        <v>223</v>
      </c>
      <c r="D88" t="s">
        <v>234</v>
      </c>
      <c r="E88" t="s">
        <v>235</v>
      </c>
      <c r="F88" t="s">
        <v>235</v>
      </c>
      <c r="G88" s="3">
        <v>0</v>
      </c>
      <c r="H88">
        <v>0</v>
      </c>
      <c r="I88">
        <v>0</v>
      </c>
      <c r="J88" s="3">
        <v>0</v>
      </c>
      <c r="K88" s="3">
        <v>0</v>
      </c>
      <c r="L88">
        <v>0</v>
      </c>
      <c r="M88">
        <v>0</v>
      </c>
      <c r="N88" s="3">
        <v>0</v>
      </c>
      <c r="O88" s="4">
        <v>0</v>
      </c>
    </row>
    <row r="89" spans="1:15" ht="12.75">
      <c r="A89" t="s">
        <v>145</v>
      </c>
      <c r="B89" t="s">
        <v>146</v>
      </c>
      <c r="C89" t="s">
        <v>223</v>
      </c>
      <c r="D89" t="s">
        <v>236</v>
      </c>
      <c r="E89" t="s">
        <v>237</v>
      </c>
      <c r="F89" t="s">
        <v>237</v>
      </c>
      <c r="G89" s="3">
        <v>0</v>
      </c>
      <c r="H89">
        <v>0</v>
      </c>
      <c r="I89">
        <v>0</v>
      </c>
      <c r="J89" s="3">
        <v>0</v>
      </c>
      <c r="K89" s="3">
        <v>0</v>
      </c>
      <c r="L89">
        <v>0</v>
      </c>
      <c r="M89">
        <v>0</v>
      </c>
      <c r="N89" s="3">
        <v>0</v>
      </c>
      <c r="O89" s="4">
        <v>0</v>
      </c>
    </row>
    <row r="90" spans="1:15" ht="12.75">
      <c r="A90" t="s">
        <v>145</v>
      </c>
      <c r="B90" t="s">
        <v>146</v>
      </c>
      <c r="C90" t="s">
        <v>223</v>
      </c>
      <c r="D90" t="s">
        <v>238</v>
      </c>
      <c r="E90" t="s">
        <v>239</v>
      </c>
      <c r="F90" t="s">
        <v>239</v>
      </c>
      <c r="G90" s="3">
        <v>0</v>
      </c>
      <c r="H90">
        <v>0</v>
      </c>
      <c r="I90">
        <v>0</v>
      </c>
      <c r="J90" s="3">
        <v>0</v>
      </c>
      <c r="K90" s="3">
        <v>0</v>
      </c>
      <c r="L90">
        <v>0</v>
      </c>
      <c r="M90">
        <v>0</v>
      </c>
      <c r="N90" s="3">
        <v>0</v>
      </c>
      <c r="O90" s="4">
        <v>0</v>
      </c>
    </row>
    <row r="91" spans="1:15" ht="12.75">
      <c r="A91" t="s">
        <v>145</v>
      </c>
      <c r="B91" t="s">
        <v>146</v>
      </c>
      <c r="C91" t="s">
        <v>240</v>
      </c>
      <c r="D91" t="s">
        <v>241</v>
      </c>
      <c r="E91" t="s">
        <v>242</v>
      </c>
      <c r="F91" t="s">
        <v>242</v>
      </c>
      <c r="G91" s="3">
        <v>0</v>
      </c>
      <c r="H91">
        <v>0</v>
      </c>
      <c r="I91">
        <v>0</v>
      </c>
      <c r="J91" s="3">
        <v>0</v>
      </c>
      <c r="K91" s="3">
        <v>0</v>
      </c>
      <c r="L91">
        <v>0</v>
      </c>
      <c r="M91">
        <v>0</v>
      </c>
      <c r="N91" s="3">
        <v>0</v>
      </c>
      <c r="O91" s="4">
        <v>0</v>
      </c>
    </row>
    <row r="92" spans="1:15" ht="12.75">
      <c r="A92" t="s">
        <v>145</v>
      </c>
      <c r="B92" t="s">
        <v>146</v>
      </c>
      <c r="C92" t="s">
        <v>240</v>
      </c>
      <c r="D92" t="s">
        <v>243</v>
      </c>
      <c r="E92" t="s">
        <v>244</v>
      </c>
      <c r="F92" t="s">
        <v>244</v>
      </c>
      <c r="G92" s="3">
        <v>0</v>
      </c>
      <c r="H92">
        <v>0</v>
      </c>
      <c r="I92">
        <v>0</v>
      </c>
      <c r="J92" s="3">
        <v>0</v>
      </c>
      <c r="K92" s="3">
        <v>0</v>
      </c>
      <c r="L92">
        <v>0</v>
      </c>
      <c r="M92">
        <v>0</v>
      </c>
      <c r="N92" s="3">
        <v>0</v>
      </c>
      <c r="O92" s="4">
        <v>0</v>
      </c>
    </row>
    <row r="93" spans="1:15" ht="12.75">
      <c r="A93" t="s">
        <v>145</v>
      </c>
      <c r="B93" t="s">
        <v>146</v>
      </c>
      <c r="C93" t="s">
        <v>240</v>
      </c>
      <c r="D93" t="s">
        <v>243</v>
      </c>
      <c r="E93" t="s">
        <v>245</v>
      </c>
      <c r="F93" t="s">
        <v>245</v>
      </c>
      <c r="G93" s="3">
        <v>0</v>
      </c>
      <c r="H93">
        <v>0</v>
      </c>
      <c r="I93">
        <v>0</v>
      </c>
      <c r="J93" s="3">
        <v>0</v>
      </c>
      <c r="K93" s="3">
        <v>0</v>
      </c>
      <c r="L93">
        <v>0</v>
      </c>
      <c r="M93">
        <v>0</v>
      </c>
      <c r="N93" s="3">
        <v>0</v>
      </c>
      <c r="O93" s="4">
        <v>0</v>
      </c>
    </row>
    <row r="94" spans="1:15" ht="12.75">
      <c r="A94" t="s">
        <v>145</v>
      </c>
      <c r="B94" t="s">
        <v>146</v>
      </c>
      <c r="C94" t="s">
        <v>240</v>
      </c>
      <c r="D94" t="s">
        <v>246</v>
      </c>
      <c r="E94" t="s">
        <v>247</v>
      </c>
      <c r="F94" t="s">
        <v>247</v>
      </c>
      <c r="G94" s="3">
        <v>0</v>
      </c>
      <c r="H94">
        <v>0</v>
      </c>
      <c r="I94">
        <v>0</v>
      </c>
      <c r="J94" s="3">
        <v>0</v>
      </c>
      <c r="K94" s="3">
        <v>0</v>
      </c>
      <c r="L94">
        <v>0</v>
      </c>
      <c r="M94">
        <v>0</v>
      </c>
      <c r="N94" s="3">
        <v>0</v>
      </c>
      <c r="O94" s="4">
        <v>0</v>
      </c>
    </row>
    <row r="95" spans="1:15" ht="12.75">
      <c r="A95" t="s">
        <v>145</v>
      </c>
      <c r="B95" t="s">
        <v>146</v>
      </c>
      <c r="C95" t="s">
        <v>240</v>
      </c>
      <c r="D95" t="s">
        <v>246</v>
      </c>
      <c r="E95" t="s">
        <v>248</v>
      </c>
      <c r="F95" t="s">
        <v>248</v>
      </c>
      <c r="G95" s="3">
        <v>0</v>
      </c>
      <c r="H95">
        <v>0</v>
      </c>
      <c r="I95">
        <v>0</v>
      </c>
      <c r="J95" s="3">
        <v>0</v>
      </c>
      <c r="K95" s="3">
        <v>0</v>
      </c>
      <c r="L95">
        <v>0</v>
      </c>
      <c r="M95">
        <v>0</v>
      </c>
      <c r="N95" s="3">
        <v>0</v>
      </c>
      <c r="O95" s="4">
        <v>0</v>
      </c>
    </row>
    <row r="96" spans="1:15" ht="12.75">
      <c r="A96" t="s">
        <v>145</v>
      </c>
      <c r="B96" t="s">
        <v>146</v>
      </c>
      <c r="C96" t="s">
        <v>240</v>
      </c>
      <c r="D96" t="s">
        <v>246</v>
      </c>
      <c r="E96" t="s">
        <v>249</v>
      </c>
      <c r="F96" t="s">
        <v>249</v>
      </c>
      <c r="G96" s="3">
        <v>0</v>
      </c>
      <c r="H96">
        <v>0</v>
      </c>
      <c r="I96">
        <v>0</v>
      </c>
      <c r="J96" s="3">
        <v>0</v>
      </c>
      <c r="K96" s="3">
        <v>0</v>
      </c>
      <c r="L96">
        <v>0</v>
      </c>
      <c r="M96">
        <v>0</v>
      </c>
      <c r="N96" s="3">
        <v>0</v>
      </c>
      <c r="O96" s="4">
        <v>0</v>
      </c>
    </row>
    <row r="97" spans="1:15" ht="12.75">
      <c r="A97" t="s">
        <v>145</v>
      </c>
      <c r="B97" t="s">
        <v>146</v>
      </c>
      <c r="C97" t="s">
        <v>240</v>
      </c>
      <c r="D97" t="s">
        <v>250</v>
      </c>
      <c r="E97" t="s">
        <v>251</v>
      </c>
      <c r="F97" t="s">
        <v>251</v>
      </c>
      <c r="G97" s="3">
        <v>9340</v>
      </c>
      <c r="H97">
        <v>10800</v>
      </c>
      <c r="I97">
        <v>0</v>
      </c>
      <c r="J97" s="3">
        <v>20140</v>
      </c>
      <c r="K97" s="3">
        <v>0</v>
      </c>
      <c r="L97">
        <v>8800</v>
      </c>
      <c r="M97">
        <v>0</v>
      </c>
      <c r="N97" s="3">
        <v>8800</v>
      </c>
      <c r="O97" s="4">
        <v>0</v>
      </c>
    </row>
    <row r="98" spans="1:15" ht="12.75">
      <c r="A98" t="s">
        <v>145</v>
      </c>
      <c r="B98" t="s">
        <v>146</v>
      </c>
      <c r="C98" t="s">
        <v>240</v>
      </c>
      <c r="D98" t="s">
        <v>252</v>
      </c>
      <c r="E98" t="s">
        <v>253</v>
      </c>
      <c r="F98" t="s">
        <v>253</v>
      </c>
      <c r="G98" s="3">
        <v>0</v>
      </c>
      <c r="H98">
        <v>0</v>
      </c>
      <c r="I98">
        <v>0</v>
      </c>
      <c r="J98" s="3">
        <v>0</v>
      </c>
      <c r="K98" s="3">
        <v>0</v>
      </c>
      <c r="L98">
        <v>0</v>
      </c>
      <c r="M98">
        <v>0</v>
      </c>
      <c r="N98" s="3">
        <v>0</v>
      </c>
      <c r="O98" s="4">
        <v>0</v>
      </c>
    </row>
    <row r="99" spans="1:15" ht="12.75">
      <c r="A99" t="s">
        <v>145</v>
      </c>
      <c r="B99" t="s">
        <v>146</v>
      </c>
      <c r="C99" t="s">
        <v>240</v>
      </c>
      <c r="D99" t="s">
        <v>254</v>
      </c>
      <c r="E99" t="s">
        <v>255</v>
      </c>
      <c r="F99" t="s">
        <v>255</v>
      </c>
      <c r="G99" s="3">
        <v>0</v>
      </c>
      <c r="H99">
        <v>0</v>
      </c>
      <c r="I99">
        <v>0</v>
      </c>
      <c r="J99" s="3">
        <v>0</v>
      </c>
      <c r="K99" s="3">
        <v>0</v>
      </c>
      <c r="L99">
        <v>0</v>
      </c>
      <c r="M99">
        <v>0</v>
      </c>
      <c r="N99" s="3">
        <v>0</v>
      </c>
      <c r="O99" s="4">
        <v>0</v>
      </c>
    </row>
    <row r="100" spans="1:15" ht="12.75">
      <c r="A100" t="s">
        <v>145</v>
      </c>
      <c r="B100" t="s">
        <v>146</v>
      </c>
      <c r="C100" t="s">
        <v>240</v>
      </c>
      <c r="D100" t="s">
        <v>256</v>
      </c>
      <c r="E100" t="s">
        <v>257</v>
      </c>
      <c r="F100" t="s">
        <v>257</v>
      </c>
      <c r="G100" s="3">
        <v>0</v>
      </c>
      <c r="H100">
        <v>0</v>
      </c>
      <c r="I100">
        <v>0</v>
      </c>
      <c r="J100" s="3">
        <v>0</v>
      </c>
      <c r="K100" s="3">
        <v>0</v>
      </c>
      <c r="L100">
        <v>0</v>
      </c>
      <c r="M100">
        <v>0</v>
      </c>
      <c r="N100" s="3">
        <v>0</v>
      </c>
      <c r="O100" s="4">
        <v>0</v>
      </c>
    </row>
    <row r="101" spans="1:15" ht="12.75">
      <c r="A101" t="s">
        <v>145</v>
      </c>
      <c r="B101" t="s">
        <v>146</v>
      </c>
      <c r="C101" t="s">
        <v>240</v>
      </c>
      <c r="D101" t="s">
        <v>258</v>
      </c>
      <c r="E101" t="s">
        <v>259</v>
      </c>
      <c r="F101" t="s">
        <v>259</v>
      </c>
      <c r="G101" s="3">
        <v>0</v>
      </c>
      <c r="H101">
        <v>0</v>
      </c>
      <c r="I101">
        <v>0</v>
      </c>
      <c r="J101" s="3">
        <v>0</v>
      </c>
      <c r="K101" s="3">
        <v>0</v>
      </c>
      <c r="L101">
        <v>0</v>
      </c>
      <c r="M101">
        <v>0</v>
      </c>
      <c r="N101" s="3">
        <v>0</v>
      </c>
      <c r="O101" s="4">
        <v>0</v>
      </c>
    </row>
    <row r="102" spans="1:15" ht="12.75">
      <c r="A102" t="s">
        <v>145</v>
      </c>
      <c r="B102" t="s">
        <v>146</v>
      </c>
      <c r="C102" t="s">
        <v>260</v>
      </c>
      <c r="D102" t="s">
        <v>261</v>
      </c>
      <c r="E102" t="s">
        <v>262</v>
      </c>
      <c r="F102" t="s">
        <v>262</v>
      </c>
      <c r="G102" s="3">
        <v>0</v>
      </c>
      <c r="H102">
        <v>0</v>
      </c>
      <c r="I102">
        <v>0</v>
      </c>
      <c r="J102" s="3">
        <v>0</v>
      </c>
      <c r="K102" s="3">
        <v>0</v>
      </c>
      <c r="L102">
        <v>0</v>
      </c>
      <c r="M102">
        <v>0</v>
      </c>
      <c r="N102" s="3">
        <v>0</v>
      </c>
      <c r="O102" s="4">
        <v>0</v>
      </c>
    </row>
    <row r="103" spans="1:15" ht="12.75">
      <c r="A103" t="s">
        <v>145</v>
      </c>
      <c r="B103" t="s">
        <v>146</v>
      </c>
      <c r="C103" t="s">
        <v>260</v>
      </c>
      <c r="D103" t="s">
        <v>263</v>
      </c>
      <c r="E103" t="s">
        <v>264</v>
      </c>
      <c r="F103" t="s">
        <v>264</v>
      </c>
      <c r="G103" s="3">
        <v>0</v>
      </c>
      <c r="H103">
        <v>0</v>
      </c>
      <c r="I103">
        <v>0</v>
      </c>
      <c r="J103" s="3">
        <v>0</v>
      </c>
      <c r="K103" s="3">
        <v>0</v>
      </c>
      <c r="L103">
        <v>0</v>
      </c>
      <c r="M103">
        <v>0</v>
      </c>
      <c r="N103" s="3">
        <v>0</v>
      </c>
      <c r="O103" s="4">
        <v>0</v>
      </c>
    </row>
    <row r="104" spans="1:15" ht="12.75">
      <c r="A104" t="s">
        <v>145</v>
      </c>
      <c r="B104" t="s">
        <v>146</v>
      </c>
      <c r="C104" t="s">
        <v>265</v>
      </c>
      <c r="D104" t="s">
        <v>266</v>
      </c>
      <c r="E104" t="s">
        <v>267</v>
      </c>
      <c r="F104" t="s">
        <v>267</v>
      </c>
      <c r="G104" s="3">
        <v>0</v>
      </c>
      <c r="H104">
        <v>0</v>
      </c>
      <c r="I104">
        <v>0</v>
      </c>
      <c r="J104" s="3">
        <v>0</v>
      </c>
      <c r="K104" s="3">
        <v>0</v>
      </c>
      <c r="L104">
        <v>0</v>
      </c>
      <c r="M104">
        <v>0</v>
      </c>
      <c r="N104" s="3">
        <v>0</v>
      </c>
      <c r="O104" s="4">
        <v>0</v>
      </c>
    </row>
    <row r="105" spans="1:15" ht="12.75">
      <c r="A105" t="s">
        <v>145</v>
      </c>
      <c r="B105" t="s">
        <v>146</v>
      </c>
      <c r="C105" t="s">
        <v>265</v>
      </c>
      <c r="D105" t="s">
        <v>266</v>
      </c>
      <c r="E105" t="s">
        <v>268</v>
      </c>
      <c r="F105" t="s">
        <v>268</v>
      </c>
      <c r="G105" s="3">
        <v>0</v>
      </c>
      <c r="H105">
        <v>0</v>
      </c>
      <c r="I105">
        <v>0</v>
      </c>
      <c r="J105" s="3">
        <v>0</v>
      </c>
      <c r="K105" s="3">
        <v>0</v>
      </c>
      <c r="L105">
        <v>0</v>
      </c>
      <c r="M105">
        <v>0</v>
      </c>
      <c r="N105" s="3">
        <v>0</v>
      </c>
      <c r="O105" s="4">
        <v>0</v>
      </c>
    </row>
    <row r="106" spans="1:15" ht="12.75">
      <c r="A106" t="s">
        <v>145</v>
      </c>
      <c r="B106" t="s">
        <v>146</v>
      </c>
      <c r="C106" t="s">
        <v>265</v>
      </c>
      <c r="D106" t="s">
        <v>266</v>
      </c>
      <c r="E106" t="s">
        <v>269</v>
      </c>
      <c r="F106" t="s">
        <v>269</v>
      </c>
      <c r="G106" s="3">
        <v>0</v>
      </c>
      <c r="H106">
        <v>0</v>
      </c>
      <c r="I106">
        <v>0</v>
      </c>
      <c r="J106" s="3">
        <v>0</v>
      </c>
      <c r="K106" s="3">
        <v>0</v>
      </c>
      <c r="L106">
        <v>0</v>
      </c>
      <c r="M106">
        <v>0</v>
      </c>
      <c r="N106" s="3">
        <v>0</v>
      </c>
      <c r="O106" s="4">
        <v>0</v>
      </c>
    </row>
    <row r="107" spans="1:15" ht="12.75">
      <c r="A107" t="s">
        <v>145</v>
      </c>
      <c r="B107" t="s">
        <v>146</v>
      </c>
      <c r="C107" t="s">
        <v>265</v>
      </c>
      <c r="D107" t="s">
        <v>266</v>
      </c>
      <c r="E107" t="s">
        <v>270</v>
      </c>
      <c r="F107" t="s">
        <v>270</v>
      </c>
      <c r="G107" s="3">
        <v>-13490.3</v>
      </c>
      <c r="H107">
        <v>0</v>
      </c>
      <c r="I107">
        <v>0</v>
      </c>
      <c r="J107" s="3">
        <v>-13490.3</v>
      </c>
      <c r="K107" s="3">
        <v>-8672.96</v>
      </c>
      <c r="L107">
        <v>0</v>
      </c>
      <c r="M107">
        <v>0</v>
      </c>
      <c r="N107" s="3">
        <v>-8672.96</v>
      </c>
      <c r="O107" s="4">
        <v>0</v>
      </c>
    </row>
    <row r="108" spans="1:15" ht="12.75">
      <c r="A108" t="s">
        <v>145</v>
      </c>
      <c r="B108" t="s">
        <v>146</v>
      </c>
      <c r="C108" t="s">
        <v>265</v>
      </c>
      <c r="D108" t="s">
        <v>266</v>
      </c>
      <c r="E108" t="s">
        <v>271</v>
      </c>
      <c r="F108" t="s">
        <v>271</v>
      </c>
      <c r="G108" s="3">
        <v>0</v>
      </c>
      <c r="H108">
        <v>0</v>
      </c>
      <c r="I108">
        <v>0</v>
      </c>
      <c r="J108" s="3">
        <v>0</v>
      </c>
      <c r="K108" s="3">
        <v>0</v>
      </c>
      <c r="L108">
        <v>0</v>
      </c>
      <c r="M108">
        <v>0</v>
      </c>
      <c r="N108" s="3">
        <v>0</v>
      </c>
      <c r="O108" s="4">
        <v>0</v>
      </c>
    </row>
    <row r="109" spans="1:15" ht="12.75">
      <c r="A109" t="s">
        <v>145</v>
      </c>
      <c r="B109" t="s">
        <v>146</v>
      </c>
      <c r="C109" t="s">
        <v>265</v>
      </c>
      <c r="D109" t="s">
        <v>266</v>
      </c>
      <c r="E109" t="s">
        <v>272</v>
      </c>
      <c r="F109" t="s">
        <v>272</v>
      </c>
      <c r="G109" s="3">
        <v>0</v>
      </c>
      <c r="H109">
        <v>0</v>
      </c>
      <c r="I109">
        <v>0</v>
      </c>
      <c r="J109" s="3">
        <v>0</v>
      </c>
      <c r="K109" s="3">
        <v>0</v>
      </c>
      <c r="L109">
        <v>0</v>
      </c>
      <c r="M109">
        <v>0</v>
      </c>
      <c r="N109" s="3">
        <v>0</v>
      </c>
      <c r="O109" s="4">
        <v>0</v>
      </c>
    </row>
    <row r="110" spans="1:15" ht="12.75">
      <c r="A110" t="s">
        <v>145</v>
      </c>
      <c r="B110" t="s">
        <v>146</v>
      </c>
      <c r="C110" t="s">
        <v>265</v>
      </c>
      <c r="D110" t="s">
        <v>273</v>
      </c>
      <c r="E110" t="s">
        <v>274</v>
      </c>
      <c r="F110" t="s">
        <v>274</v>
      </c>
      <c r="G110" s="3">
        <v>0</v>
      </c>
      <c r="H110">
        <v>0</v>
      </c>
      <c r="I110">
        <v>0</v>
      </c>
      <c r="J110" s="3">
        <v>0</v>
      </c>
      <c r="K110" s="3">
        <v>0</v>
      </c>
      <c r="L110">
        <v>0</v>
      </c>
      <c r="M110">
        <v>0</v>
      </c>
      <c r="N110" s="3">
        <v>0</v>
      </c>
      <c r="O110" s="4">
        <v>0</v>
      </c>
    </row>
    <row r="111" spans="1:15" ht="12.75">
      <c r="A111" t="s">
        <v>145</v>
      </c>
      <c r="B111" t="s">
        <v>146</v>
      </c>
      <c r="C111" t="s">
        <v>265</v>
      </c>
      <c r="D111" t="s">
        <v>273</v>
      </c>
      <c r="E111" t="s">
        <v>275</v>
      </c>
      <c r="F111" t="s">
        <v>275</v>
      </c>
      <c r="G111" s="3">
        <v>-17342561.45</v>
      </c>
      <c r="H111">
        <v>0</v>
      </c>
      <c r="I111">
        <v>0</v>
      </c>
      <c r="J111" s="3">
        <v>-17342561.45</v>
      </c>
      <c r="K111" s="3">
        <v>-16648217.96</v>
      </c>
      <c r="L111">
        <v>0</v>
      </c>
      <c r="M111">
        <v>0</v>
      </c>
      <c r="N111" s="3">
        <v>-16648217.96</v>
      </c>
      <c r="O111" s="4">
        <v>0</v>
      </c>
    </row>
    <row r="112" spans="1:15" ht="12.75">
      <c r="A112" t="s">
        <v>145</v>
      </c>
      <c r="B112" t="s">
        <v>146</v>
      </c>
      <c r="C112" t="s">
        <v>265</v>
      </c>
      <c r="D112" t="s">
        <v>273</v>
      </c>
      <c r="E112" t="s">
        <v>276</v>
      </c>
      <c r="F112" t="s">
        <v>276</v>
      </c>
      <c r="G112" s="3">
        <v>-22520690.52</v>
      </c>
      <c r="H112">
        <v>0</v>
      </c>
      <c r="I112">
        <v>0</v>
      </c>
      <c r="J112" s="3">
        <v>-22520690.52</v>
      </c>
      <c r="K112" s="3">
        <v>-22437294.259999998</v>
      </c>
      <c r="L112">
        <v>0</v>
      </c>
      <c r="M112">
        <v>0</v>
      </c>
      <c r="N112" s="3">
        <v>-22437294.26</v>
      </c>
      <c r="O112" s="4">
        <v>0</v>
      </c>
    </row>
    <row r="113" spans="1:15" ht="12.75">
      <c r="A113" t="s">
        <v>145</v>
      </c>
      <c r="B113" t="s">
        <v>146</v>
      </c>
      <c r="C113" t="s">
        <v>265</v>
      </c>
      <c r="D113" t="s">
        <v>273</v>
      </c>
      <c r="E113" t="s">
        <v>277</v>
      </c>
      <c r="F113" t="s">
        <v>277</v>
      </c>
      <c r="G113" s="3">
        <v>-342935.85</v>
      </c>
      <c r="H113">
        <v>0</v>
      </c>
      <c r="I113">
        <v>0</v>
      </c>
      <c r="J113" s="3">
        <v>-342935.85</v>
      </c>
      <c r="K113" s="3">
        <v>-342847.02</v>
      </c>
      <c r="L113">
        <v>0</v>
      </c>
      <c r="M113">
        <v>0</v>
      </c>
      <c r="N113" s="3">
        <v>-342847.02</v>
      </c>
      <c r="O113" s="4">
        <v>0</v>
      </c>
    </row>
    <row r="114" spans="1:15" ht="12.75">
      <c r="A114" t="s">
        <v>145</v>
      </c>
      <c r="B114" t="s">
        <v>146</v>
      </c>
      <c r="C114" t="s">
        <v>265</v>
      </c>
      <c r="D114" t="s">
        <v>273</v>
      </c>
      <c r="E114" t="s">
        <v>278</v>
      </c>
      <c r="F114" t="s">
        <v>278</v>
      </c>
      <c r="G114" s="3">
        <v>-158532.42</v>
      </c>
      <c r="H114">
        <v>0</v>
      </c>
      <c r="I114">
        <v>0</v>
      </c>
      <c r="J114" s="3">
        <v>-158532.42</v>
      </c>
      <c r="K114" s="3">
        <v>-155051.7</v>
      </c>
      <c r="L114">
        <v>0</v>
      </c>
      <c r="M114">
        <v>0</v>
      </c>
      <c r="N114" s="3">
        <v>-155051.7</v>
      </c>
      <c r="O114" s="4">
        <v>0</v>
      </c>
    </row>
    <row r="115" spans="1:15" ht="12.75">
      <c r="A115" t="s">
        <v>145</v>
      </c>
      <c r="B115" t="s">
        <v>146</v>
      </c>
      <c r="C115" t="s">
        <v>265</v>
      </c>
      <c r="D115" t="s">
        <v>273</v>
      </c>
      <c r="E115" t="s">
        <v>279</v>
      </c>
      <c r="F115" t="s">
        <v>279</v>
      </c>
      <c r="G115" s="3">
        <v>-2575833.3</v>
      </c>
      <c r="H115">
        <v>0</v>
      </c>
      <c r="I115">
        <v>0</v>
      </c>
      <c r="J115" s="3">
        <v>-2575833.3</v>
      </c>
      <c r="K115" s="3">
        <v>-2563300.99</v>
      </c>
      <c r="L115">
        <v>0</v>
      </c>
      <c r="M115">
        <v>0</v>
      </c>
      <c r="N115" s="3">
        <v>-2563300.99</v>
      </c>
      <c r="O115" s="4">
        <v>0</v>
      </c>
    </row>
    <row r="116" spans="1:15" ht="12.75">
      <c r="A116" t="s">
        <v>145</v>
      </c>
      <c r="B116" t="s">
        <v>146</v>
      </c>
      <c r="C116" t="s">
        <v>265</v>
      </c>
      <c r="D116" t="s">
        <v>273</v>
      </c>
      <c r="E116" t="s">
        <v>280</v>
      </c>
      <c r="F116" t="s">
        <v>280</v>
      </c>
      <c r="G116" s="3">
        <v>-657855.53</v>
      </c>
      <c r="H116">
        <v>0</v>
      </c>
      <c r="I116">
        <v>0</v>
      </c>
      <c r="J116" s="3">
        <v>-657855.53</v>
      </c>
      <c r="K116" s="3">
        <v>-656973.86</v>
      </c>
      <c r="L116">
        <v>0</v>
      </c>
      <c r="M116">
        <v>0</v>
      </c>
      <c r="N116" s="3">
        <v>-656973.86</v>
      </c>
      <c r="O116" s="4">
        <v>0</v>
      </c>
    </row>
    <row r="117" spans="1:15" ht="12.75">
      <c r="A117" t="s">
        <v>145</v>
      </c>
      <c r="B117" t="s">
        <v>146</v>
      </c>
      <c r="C117" t="s">
        <v>265</v>
      </c>
      <c r="D117" t="s">
        <v>273</v>
      </c>
      <c r="E117" t="s">
        <v>281</v>
      </c>
      <c r="F117" t="s">
        <v>281</v>
      </c>
      <c r="G117" s="3">
        <v>-182134.12</v>
      </c>
      <c r="H117">
        <v>0</v>
      </c>
      <c r="I117">
        <v>0</v>
      </c>
      <c r="J117" s="3">
        <v>-182134.12</v>
      </c>
      <c r="K117" s="3">
        <v>-164597.62</v>
      </c>
      <c r="L117">
        <v>0</v>
      </c>
      <c r="M117">
        <v>0</v>
      </c>
      <c r="N117" s="3">
        <v>-164597.62</v>
      </c>
      <c r="O117" s="4">
        <v>0</v>
      </c>
    </row>
    <row r="118" spans="1:15" ht="12.75">
      <c r="A118" t="s">
        <v>145</v>
      </c>
      <c r="B118" t="s">
        <v>146</v>
      </c>
      <c r="C118" t="s">
        <v>265</v>
      </c>
      <c r="D118" t="s">
        <v>273</v>
      </c>
      <c r="E118" t="s">
        <v>282</v>
      </c>
      <c r="F118" t="s">
        <v>282</v>
      </c>
      <c r="G118" s="3">
        <v>-186255.45</v>
      </c>
      <c r="H118">
        <v>0</v>
      </c>
      <c r="I118">
        <v>0</v>
      </c>
      <c r="J118" s="3">
        <v>-186255.45</v>
      </c>
      <c r="K118" s="3">
        <v>-183699.2</v>
      </c>
      <c r="L118">
        <v>0</v>
      </c>
      <c r="M118">
        <v>0</v>
      </c>
      <c r="N118" s="3">
        <v>-183699.2</v>
      </c>
      <c r="O118" s="4">
        <v>0</v>
      </c>
    </row>
    <row r="119" spans="1:15" ht="12.75">
      <c r="A119" t="s">
        <v>145</v>
      </c>
      <c r="B119" t="s">
        <v>146</v>
      </c>
      <c r="C119" t="s">
        <v>265</v>
      </c>
      <c r="D119" t="s">
        <v>273</v>
      </c>
      <c r="E119" t="s">
        <v>283</v>
      </c>
      <c r="F119" t="s">
        <v>283</v>
      </c>
      <c r="G119" s="3">
        <v>-303362.83</v>
      </c>
      <c r="H119">
        <v>0</v>
      </c>
      <c r="I119">
        <v>0</v>
      </c>
      <c r="J119" s="3">
        <v>-303362.83</v>
      </c>
      <c r="K119" s="3">
        <v>-285935.36</v>
      </c>
      <c r="L119">
        <v>0</v>
      </c>
      <c r="M119">
        <v>0</v>
      </c>
      <c r="N119" s="3">
        <v>-285935.36</v>
      </c>
      <c r="O119" s="4">
        <v>0</v>
      </c>
    </row>
    <row r="120" spans="1:15" ht="12.75">
      <c r="A120" t="s">
        <v>145</v>
      </c>
      <c r="B120" t="s">
        <v>146</v>
      </c>
      <c r="C120" t="s">
        <v>265</v>
      </c>
      <c r="D120" t="s">
        <v>284</v>
      </c>
      <c r="E120" t="s">
        <v>285</v>
      </c>
      <c r="F120" t="s">
        <v>285</v>
      </c>
      <c r="G120" s="3">
        <v>0</v>
      </c>
      <c r="H120">
        <v>0</v>
      </c>
      <c r="I120">
        <v>0</v>
      </c>
      <c r="J120" s="3">
        <v>0</v>
      </c>
      <c r="K120" s="3">
        <v>0</v>
      </c>
      <c r="L120">
        <v>0</v>
      </c>
      <c r="M120">
        <v>0</v>
      </c>
      <c r="N120" s="3">
        <v>0</v>
      </c>
      <c r="O120" s="4">
        <v>0</v>
      </c>
    </row>
    <row r="121" spans="1:15" ht="12.75">
      <c r="A121" t="s">
        <v>145</v>
      </c>
      <c r="B121" t="s">
        <v>146</v>
      </c>
      <c r="C121" t="s">
        <v>265</v>
      </c>
      <c r="D121" t="s">
        <v>284</v>
      </c>
      <c r="E121" t="s">
        <v>286</v>
      </c>
      <c r="F121" t="s">
        <v>286</v>
      </c>
      <c r="G121" s="3">
        <v>0</v>
      </c>
      <c r="H121">
        <v>0</v>
      </c>
      <c r="I121">
        <v>0</v>
      </c>
      <c r="J121" s="3">
        <v>0</v>
      </c>
      <c r="K121" s="3">
        <v>0</v>
      </c>
      <c r="L121">
        <v>0</v>
      </c>
      <c r="M121">
        <v>0</v>
      </c>
      <c r="N121" s="3">
        <v>0</v>
      </c>
      <c r="O121" s="4">
        <v>0</v>
      </c>
    </row>
    <row r="122" spans="1:15" ht="12.75">
      <c r="A122" t="s">
        <v>145</v>
      </c>
      <c r="B122" t="s">
        <v>146</v>
      </c>
      <c r="C122" t="s">
        <v>265</v>
      </c>
      <c r="D122" t="s">
        <v>287</v>
      </c>
      <c r="E122" t="s">
        <v>288</v>
      </c>
      <c r="F122" t="s">
        <v>288</v>
      </c>
      <c r="G122" s="3">
        <v>0</v>
      </c>
      <c r="H122">
        <v>0</v>
      </c>
      <c r="I122">
        <v>0</v>
      </c>
      <c r="J122" s="3">
        <v>0</v>
      </c>
      <c r="K122" s="3">
        <v>0</v>
      </c>
      <c r="L122">
        <v>0</v>
      </c>
      <c r="M122">
        <v>0</v>
      </c>
      <c r="N122" s="3">
        <v>0</v>
      </c>
      <c r="O122" s="4">
        <v>0</v>
      </c>
    </row>
    <row r="123" spans="1:15" ht="12.75">
      <c r="A123" t="s">
        <v>145</v>
      </c>
      <c r="B123" t="s">
        <v>146</v>
      </c>
      <c r="C123" t="s">
        <v>265</v>
      </c>
      <c r="D123" t="s">
        <v>287</v>
      </c>
      <c r="E123" t="s">
        <v>289</v>
      </c>
      <c r="F123" t="s">
        <v>289</v>
      </c>
      <c r="G123" s="3">
        <v>0</v>
      </c>
      <c r="H123">
        <v>0</v>
      </c>
      <c r="I123">
        <v>0</v>
      </c>
      <c r="J123" s="3">
        <v>0</v>
      </c>
      <c r="K123" s="3">
        <v>0</v>
      </c>
      <c r="L123">
        <v>0</v>
      </c>
      <c r="M123">
        <v>0</v>
      </c>
      <c r="N123" s="3">
        <v>0</v>
      </c>
      <c r="O123" s="4">
        <v>0</v>
      </c>
    </row>
    <row r="124" spans="1:15" ht="12.75">
      <c r="A124" t="s">
        <v>145</v>
      </c>
      <c r="B124" t="s">
        <v>146</v>
      </c>
      <c r="C124" t="s">
        <v>265</v>
      </c>
      <c r="D124" t="s">
        <v>287</v>
      </c>
      <c r="E124" t="s">
        <v>290</v>
      </c>
      <c r="F124" t="s">
        <v>290</v>
      </c>
      <c r="G124" s="3">
        <v>0</v>
      </c>
      <c r="H124">
        <v>0</v>
      </c>
      <c r="I124">
        <v>0</v>
      </c>
      <c r="J124" s="3">
        <v>0</v>
      </c>
      <c r="K124" s="3">
        <v>0</v>
      </c>
      <c r="L124">
        <v>0</v>
      </c>
      <c r="M124">
        <v>0</v>
      </c>
      <c r="N124" s="3">
        <v>0</v>
      </c>
      <c r="O124" s="4">
        <v>0</v>
      </c>
    </row>
    <row r="125" spans="1:15" ht="12.75">
      <c r="A125" t="s">
        <v>145</v>
      </c>
      <c r="B125" t="s">
        <v>291</v>
      </c>
      <c r="C125" t="s">
        <v>292</v>
      </c>
      <c r="D125" t="s">
        <v>293</v>
      </c>
      <c r="E125" t="s">
        <v>294</v>
      </c>
      <c r="F125" t="s">
        <v>294</v>
      </c>
      <c r="G125" s="3">
        <v>0</v>
      </c>
      <c r="H125">
        <v>0</v>
      </c>
      <c r="I125">
        <v>0</v>
      </c>
      <c r="J125" s="3">
        <v>0</v>
      </c>
      <c r="K125" s="3">
        <v>0</v>
      </c>
      <c r="L125">
        <v>0</v>
      </c>
      <c r="M125">
        <v>0</v>
      </c>
      <c r="N125" s="3">
        <v>0</v>
      </c>
      <c r="O125" s="4">
        <v>0</v>
      </c>
    </row>
    <row r="126" spans="1:15" ht="12.75">
      <c r="A126" t="s">
        <v>145</v>
      </c>
      <c r="B126" t="s">
        <v>291</v>
      </c>
      <c r="C126" t="s">
        <v>295</v>
      </c>
      <c r="D126" t="s">
        <v>296</v>
      </c>
      <c r="E126" t="s">
        <v>297</v>
      </c>
      <c r="F126" t="s">
        <v>297</v>
      </c>
      <c r="G126" s="3">
        <v>0</v>
      </c>
      <c r="H126">
        <v>0</v>
      </c>
      <c r="I126">
        <v>0</v>
      </c>
      <c r="J126" s="3">
        <v>0</v>
      </c>
      <c r="K126" s="3">
        <v>0</v>
      </c>
      <c r="L126">
        <v>0</v>
      </c>
      <c r="M126">
        <v>0</v>
      </c>
      <c r="N126" s="3">
        <v>0</v>
      </c>
      <c r="O126" s="4">
        <v>0</v>
      </c>
    </row>
    <row r="127" spans="1:15" ht="12.75">
      <c r="A127" t="s">
        <v>67</v>
      </c>
      <c r="B127" t="s">
        <v>298</v>
      </c>
      <c r="C127" t="s">
        <v>299</v>
      </c>
      <c r="D127" t="s">
        <v>300</v>
      </c>
      <c r="E127" t="s">
        <v>301</v>
      </c>
      <c r="F127" t="s">
        <v>301</v>
      </c>
      <c r="G127" s="3">
        <v>0</v>
      </c>
      <c r="H127">
        <v>9577209.44</v>
      </c>
      <c r="I127">
        <v>9577733.49</v>
      </c>
      <c r="J127" s="3">
        <v>-524.05</v>
      </c>
      <c r="K127" s="3">
        <v>0</v>
      </c>
      <c r="L127">
        <v>8988684.46</v>
      </c>
      <c r="M127">
        <v>8988740.43</v>
      </c>
      <c r="N127" s="3">
        <v>-55.97</v>
      </c>
      <c r="O127" s="4">
        <v>0</v>
      </c>
    </row>
    <row r="128" spans="1:15" ht="12.75">
      <c r="A128" t="s">
        <v>67</v>
      </c>
      <c r="B128" t="s">
        <v>298</v>
      </c>
      <c r="C128" t="s">
        <v>299</v>
      </c>
      <c r="D128" t="s">
        <v>300</v>
      </c>
      <c r="E128" t="s">
        <v>302</v>
      </c>
      <c r="F128" t="s">
        <v>302</v>
      </c>
      <c r="G128" s="3">
        <v>0</v>
      </c>
      <c r="H128">
        <v>10800</v>
      </c>
      <c r="I128">
        <v>10800</v>
      </c>
      <c r="J128" s="3">
        <v>0</v>
      </c>
      <c r="K128" s="3">
        <v>0</v>
      </c>
      <c r="L128">
        <v>8800</v>
      </c>
      <c r="M128">
        <v>8800</v>
      </c>
      <c r="N128" s="3">
        <v>0</v>
      </c>
      <c r="O128" s="4">
        <v>0</v>
      </c>
    </row>
    <row r="129" spans="1:15" ht="12.75">
      <c r="A129" t="s">
        <v>67</v>
      </c>
      <c r="B129" t="s">
        <v>298</v>
      </c>
      <c r="C129" t="s">
        <v>299</v>
      </c>
      <c r="D129" t="s">
        <v>300</v>
      </c>
      <c r="E129" t="s">
        <v>303</v>
      </c>
      <c r="F129" t="s">
        <v>303</v>
      </c>
      <c r="G129" s="3">
        <v>0</v>
      </c>
      <c r="H129">
        <v>0</v>
      </c>
      <c r="I129">
        <v>0</v>
      </c>
      <c r="J129" s="3">
        <v>0</v>
      </c>
      <c r="K129" s="3">
        <v>0</v>
      </c>
      <c r="L129">
        <v>0</v>
      </c>
      <c r="M129">
        <v>0</v>
      </c>
      <c r="N129" s="3">
        <v>0</v>
      </c>
      <c r="O129" s="4">
        <v>0</v>
      </c>
    </row>
    <row r="130" spans="1:15" ht="12.75">
      <c r="A130" t="s">
        <v>67</v>
      </c>
      <c r="B130" t="s">
        <v>298</v>
      </c>
      <c r="C130" t="s">
        <v>299</v>
      </c>
      <c r="D130" t="s">
        <v>300</v>
      </c>
      <c r="E130" t="s">
        <v>304</v>
      </c>
      <c r="F130" t="s">
        <v>304</v>
      </c>
      <c r="G130" s="3">
        <v>0</v>
      </c>
      <c r="H130">
        <v>2222004.31</v>
      </c>
      <c r="I130">
        <v>2222004.31</v>
      </c>
      <c r="J130" s="3">
        <v>0</v>
      </c>
      <c r="K130" s="3">
        <v>0</v>
      </c>
      <c r="L130">
        <v>3143931.7</v>
      </c>
      <c r="M130">
        <v>3143931.7</v>
      </c>
      <c r="N130" s="3">
        <v>0</v>
      </c>
      <c r="O130" s="4">
        <v>0</v>
      </c>
    </row>
    <row r="131" spans="1:15" ht="12.75">
      <c r="A131" t="s">
        <v>67</v>
      </c>
      <c r="B131" t="s">
        <v>298</v>
      </c>
      <c r="C131" t="s">
        <v>299</v>
      </c>
      <c r="D131" t="s">
        <v>305</v>
      </c>
      <c r="E131" t="s">
        <v>306</v>
      </c>
      <c r="F131" t="s">
        <v>306</v>
      </c>
      <c r="G131" s="3">
        <v>-480482.76</v>
      </c>
      <c r="H131">
        <v>480482.76</v>
      </c>
      <c r="I131">
        <v>0</v>
      </c>
      <c r="J131" s="3">
        <v>0</v>
      </c>
      <c r="K131" s="3">
        <v>-569140.72</v>
      </c>
      <c r="L131">
        <v>569140.72</v>
      </c>
      <c r="M131">
        <v>0</v>
      </c>
      <c r="N131" s="3">
        <v>0</v>
      </c>
      <c r="O131" s="4">
        <v>0</v>
      </c>
    </row>
    <row r="132" spans="1:15" ht="12.75">
      <c r="A132" t="s">
        <v>67</v>
      </c>
      <c r="B132" t="s">
        <v>298</v>
      </c>
      <c r="C132" t="s">
        <v>299</v>
      </c>
      <c r="D132" t="s">
        <v>305</v>
      </c>
      <c r="E132" t="s">
        <v>307</v>
      </c>
      <c r="F132" t="s">
        <v>307</v>
      </c>
      <c r="G132" s="3">
        <v>0</v>
      </c>
      <c r="H132">
        <v>0</v>
      </c>
      <c r="I132">
        <v>0</v>
      </c>
      <c r="J132" s="3">
        <v>0</v>
      </c>
      <c r="K132" s="3">
        <v>0</v>
      </c>
      <c r="L132">
        <v>0</v>
      </c>
      <c r="M132">
        <v>0</v>
      </c>
      <c r="N132" s="3">
        <v>0</v>
      </c>
      <c r="O132" s="4">
        <v>0</v>
      </c>
    </row>
    <row r="133" spans="1:15" ht="12.75">
      <c r="A133" t="s">
        <v>67</v>
      </c>
      <c r="B133" t="s">
        <v>298</v>
      </c>
      <c r="C133" t="s">
        <v>299</v>
      </c>
      <c r="D133" t="s">
        <v>305</v>
      </c>
      <c r="E133" t="s">
        <v>308</v>
      </c>
      <c r="F133" t="s">
        <v>308</v>
      </c>
      <c r="G133" s="3">
        <v>0</v>
      </c>
      <c r="H133">
        <v>0</v>
      </c>
      <c r="I133">
        <v>0</v>
      </c>
      <c r="J133" s="3">
        <v>0</v>
      </c>
      <c r="K133" s="3">
        <v>0</v>
      </c>
      <c r="L133">
        <v>0</v>
      </c>
      <c r="M133">
        <v>0</v>
      </c>
      <c r="N133" s="3">
        <v>0</v>
      </c>
      <c r="O133" s="4">
        <v>0</v>
      </c>
    </row>
    <row r="134" spans="1:15" ht="12.75">
      <c r="A134" t="s">
        <v>67</v>
      </c>
      <c r="B134" t="s">
        <v>298</v>
      </c>
      <c r="C134" t="s">
        <v>299</v>
      </c>
      <c r="D134" t="s">
        <v>305</v>
      </c>
      <c r="E134" t="s">
        <v>309</v>
      </c>
      <c r="F134" t="s">
        <v>309</v>
      </c>
      <c r="G134" s="3">
        <v>-88718.58</v>
      </c>
      <c r="H134">
        <v>88718.58</v>
      </c>
      <c r="I134">
        <v>0</v>
      </c>
      <c r="J134" s="3">
        <v>0</v>
      </c>
      <c r="K134" s="3">
        <v>-531685.41</v>
      </c>
      <c r="L134">
        <v>531685.41</v>
      </c>
      <c r="M134">
        <v>0</v>
      </c>
      <c r="N134" s="3">
        <v>0</v>
      </c>
      <c r="O134" s="4">
        <v>0</v>
      </c>
    </row>
    <row r="135" spans="1:15" ht="12.75">
      <c r="A135" t="s">
        <v>67</v>
      </c>
      <c r="B135" t="s">
        <v>298</v>
      </c>
      <c r="C135" t="s">
        <v>310</v>
      </c>
      <c r="D135" t="s">
        <v>311</v>
      </c>
      <c r="E135" t="s">
        <v>312</v>
      </c>
      <c r="F135" t="s">
        <v>312</v>
      </c>
      <c r="G135" s="3">
        <v>-9651.41</v>
      </c>
      <c r="H135">
        <v>136923.43</v>
      </c>
      <c r="I135">
        <v>127322.03</v>
      </c>
      <c r="J135" s="3">
        <v>-50.01</v>
      </c>
      <c r="K135" s="3">
        <v>-9596.07</v>
      </c>
      <c r="L135">
        <v>121471.18</v>
      </c>
      <c r="M135">
        <v>111875.11</v>
      </c>
      <c r="N135" s="3">
        <v>0</v>
      </c>
      <c r="O135" s="4">
        <v>13</v>
      </c>
    </row>
    <row r="136" spans="1:15" ht="12.75">
      <c r="A136" t="s">
        <v>67</v>
      </c>
      <c r="B136" t="s">
        <v>298</v>
      </c>
      <c r="C136" t="s">
        <v>310</v>
      </c>
      <c r="D136" t="s">
        <v>313</v>
      </c>
      <c r="E136" t="s">
        <v>314</v>
      </c>
      <c r="F136" t="s">
        <v>314</v>
      </c>
      <c r="G136" s="3">
        <v>0</v>
      </c>
      <c r="H136">
        <v>0</v>
      </c>
      <c r="I136">
        <v>0</v>
      </c>
      <c r="J136" s="3">
        <v>0</v>
      </c>
      <c r="K136" s="3">
        <v>0</v>
      </c>
      <c r="L136">
        <v>0</v>
      </c>
      <c r="M136">
        <v>0</v>
      </c>
      <c r="N136" s="3">
        <v>0</v>
      </c>
      <c r="O136" s="4">
        <v>0</v>
      </c>
    </row>
    <row r="137" spans="1:15" ht="12.75">
      <c r="A137" t="s">
        <v>67</v>
      </c>
      <c r="B137" t="s">
        <v>298</v>
      </c>
      <c r="C137" t="s">
        <v>310</v>
      </c>
      <c r="D137" t="s">
        <v>315</v>
      </c>
      <c r="E137" t="s">
        <v>316</v>
      </c>
      <c r="F137" t="s">
        <v>316</v>
      </c>
      <c r="G137" s="3">
        <v>0</v>
      </c>
      <c r="H137">
        <v>0</v>
      </c>
      <c r="I137">
        <v>0</v>
      </c>
      <c r="J137" s="3">
        <v>0</v>
      </c>
      <c r="K137" s="3">
        <v>0</v>
      </c>
      <c r="L137">
        <v>0</v>
      </c>
      <c r="M137">
        <v>0</v>
      </c>
      <c r="N137" s="3">
        <v>0</v>
      </c>
      <c r="O137" s="4">
        <v>0</v>
      </c>
    </row>
    <row r="138" spans="1:15" ht="12.75">
      <c r="A138" t="s">
        <v>67</v>
      </c>
      <c r="B138" t="s">
        <v>298</v>
      </c>
      <c r="C138" t="s">
        <v>310</v>
      </c>
      <c r="D138" t="s">
        <v>315</v>
      </c>
      <c r="E138" t="s">
        <v>317</v>
      </c>
      <c r="F138" t="s">
        <v>317</v>
      </c>
      <c r="G138" s="3">
        <v>0</v>
      </c>
      <c r="H138">
        <v>0</v>
      </c>
      <c r="I138">
        <v>0</v>
      </c>
      <c r="J138" s="3">
        <v>0</v>
      </c>
      <c r="K138" s="3">
        <v>0</v>
      </c>
      <c r="L138">
        <v>0</v>
      </c>
      <c r="M138">
        <v>0</v>
      </c>
      <c r="N138" s="3">
        <v>0</v>
      </c>
      <c r="O138" s="4">
        <v>0</v>
      </c>
    </row>
    <row r="139" spans="1:15" ht="12.75">
      <c r="A139" t="s">
        <v>67</v>
      </c>
      <c r="B139" t="s">
        <v>298</v>
      </c>
      <c r="C139" t="s">
        <v>310</v>
      </c>
      <c r="D139" t="s">
        <v>315</v>
      </c>
      <c r="E139" t="s">
        <v>318</v>
      </c>
      <c r="F139" t="s">
        <v>318</v>
      </c>
      <c r="G139" s="3">
        <v>0</v>
      </c>
      <c r="H139">
        <v>0</v>
      </c>
      <c r="I139">
        <v>0</v>
      </c>
      <c r="J139" s="3">
        <v>0</v>
      </c>
      <c r="K139" s="3">
        <v>0</v>
      </c>
      <c r="L139">
        <v>0</v>
      </c>
      <c r="M139">
        <v>0</v>
      </c>
      <c r="N139" s="3">
        <v>0</v>
      </c>
      <c r="O139" s="4">
        <v>0</v>
      </c>
    </row>
    <row r="140" spans="1:15" ht="12.75">
      <c r="A140" t="s">
        <v>67</v>
      </c>
      <c r="B140" t="s">
        <v>298</v>
      </c>
      <c r="C140" t="s">
        <v>310</v>
      </c>
      <c r="D140" t="s">
        <v>315</v>
      </c>
      <c r="E140" t="s">
        <v>319</v>
      </c>
      <c r="F140" t="s">
        <v>319</v>
      </c>
      <c r="G140" s="3">
        <v>0</v>
      </c>
      <c r="H140">
        <v>0</v>
      </c>
      <c r="I140">
        <v>0</v>
      </c>
      <c r="J140" s="3">
        <v>0</v>
      </c>
      <c r="K140" s="3">
        <v>0</v>
      </c>
      <c r="L140">
        <v>0</v>
      </c>
      <c r="M140">
        <v>0</v>
      </c>
      <c r="N140" s="3">
        <v>0</v>
      </c>
      <c r="O140" s="4">
        <v>0</v>
      </c>
    </row>
    <row r="141" spans="1:15" ht="12.75">
      <c r="A141" t="s">
        <v>67</v>
      </c>
      <c r="B141" t="s">
        <v>298</v>
      </c>
      <c r="C141" t="s">
        <v>310</v>
      </c>
      <c r="D141" t="s">
        <v>320</v>
      </c>
      <c r="E141" t="s">
        <v>321</v>
      </c>
      <c r="F141" t="s">
        <v>321</v>
      </c>
      <c r="G141" s="3">
        <v>-12681.61</v>
      </c>
      <c r="H141">
        <v>10391.88</v>
      </c>
      <c r="I141">
        <v>9161.11</v>
      </c>
      <c r="J141" s="3">
        <v>-11450.84</v>
      </c>
      <c r="K141" s="3">
        <v>-12048.9</v>
      </c>
      <c r="L141">
        <v>15170.68</v>
      </c>
      <c r="M141">
        <v>10085.8</v>
      </c>
      <c r="N141" s="3">
        <v>-6964.02</v>
      </c>
      <c r="O141" s="4">
        <v>14</v>
      </c>
    </row>
    <row r="142" spans="1:15" ht="12.75">
      <c r="A142" t="s">
        <v>67</v>
      </c>
      <c r="B142" t="s">
        <v>298</v>
      </c>
      <c r="C142" t="s">
        <v>310</v>
      </c>
      <c r="D142" t="s">
        <v>322</v>
      </c>
      <c r="E142" t="s">
        <v>323</v>
      </c>
      <c r="F142" t="s">
        <v>323</v>
      </c>
      <c r="G142" s="3">
        <v>0</v>
      </c>
      <c r="H142">
        <v>0</v>
      </c>
      <c r="I142">
        <v>0</v>
      </c>
      <c r="J142" s="3">
        <v>0</v>
      </c>
      <c r="K142" s="3">
        <v>0</v>
      </c>
      <c r="L142">
        <v>0</v>
      </c>
      <c r="M142">
        <v>0</v>
      </c>
      <c r="N142" s="3">
        <v>0</v>
      </c>
      <c r="O142" s="4">
        <v>0</v>
      </c>
    </row>
    <row r="143" spans="1:15" ht="12.75">
      <c r="A143" t="s">
        <v>67</v>
      </c>
      <c r="B143" t="s">
        <v>298</v>
      </c>
      <c r="C143" t="s">
        <v>310</v>
      </c>
      <c r="D143" t="s">
        <v>324</v>
      </c>
      <c r="E143" t="s">
        <v>325</v>
      </c>
      <c r="F143" t="s">
        <v>325</v>
      </c>
      <c r="G143" s="3">
        <v>-942.43</v>
      </c>
      <c r="H143">
        <v>98781.86</v>
      </c>
      <c r="I143">
        <v>98849.87</v>
      </c>
      <c r="J143" s="3">
        <v>-1010.44</v>
      </c>
      <c r="K143" s="3">
        <v>-1839.51</v>
      </c>
      <c r="L143">
        <v>131768.28</v>
      </c>
      <c r="M143">
        <v>134474</v>
      </c>
      <c r="N143" s="3">
        <v>-4545.23</v>
      </c>
      <c r="O143" s="4">
        <v>0</v>
      </c>
    </row>
    <row r="144" spans="1:15" ht="12.75">
      <c r="A144" t="s">
        <v>67</v>
      </c>
      <c r="B144" t="s">
        <v>298</v>
      </c>
      <c r="C144" t="s">
        <v>310</v>
      </c>
      <c r="D144" t="s">
        <v>324</v>
      </c>
      <c r="E144" t="s">
        <v>326</v>
      </c>
      <c r="F144" t="s">
        <v>326</v>
      </c>
      <c r="G144" s="3">
        <v>0</v>
      </c>
      <c r="H144">
        <v>0</v>
      </c>
      <c r="I144">
        <v>0</v>
      </c>
      <c r="J144" s="3">
        <v>0</v>
      </c>
      <c r="K144" s="3">
        <v>0</v>
      </c>
      <c r="L144">
        <v>0</v>
      </c>
      <c r="M144">
        <v>0</v>
      </c>
      <c r="N144" s="3">
        <v>0</v>
      </c>
      <c r="O144" s="4">
        <v>0</v>
      </c>
    </row>
    <row r="145" spans="1:15" ht="12.75">
      <c r="A145" t="s">
        <v>67</v>
      </c>
      <c r="B145" t="s">
        <v>298</v>
      </c>
      <c r="C145" t="s">
        <v>310</v>
      </c>
      <c r="D145" t="s">
        <v>324</v>
      </c>
      <c r="E145" t="s">
        <v>327</v>
      </c>
      <c r="F145" t="s">
        <v>327</v>
      </c>
      <c r="G145" s="3">
        <v>0</v>
      </c>
      <c r="H145">
        <v>0</v>
      </c>
      <c r="I145">
        <v>0</v>
      </c>
      <c r="J145" s="3">
        <v>0</v>
      </c>
      <c r="K145" s="3">
        <v>0</v>
      </c>
      <c r="L145">
        <v>0</v>
      </c>
      <c r="M145">
        <v>0</v>
      </c>
      <c r="N145" s="3">
        <v>0</v>
      </c>
      <c r="O145" s="4">
        <v>0</v>
      </c>
    </row>
    <row r="146" spans="1:15" ht="12.75">
      <c r="A146" t="s">
        <v>67</v>
      </c>
      <c r="B146" t="s">
        <v>298</v>
      </c>
      <c r="C146" t="s">
        <v>310</v>
      </c>
      <c r="D146" t="s">
        <v>324</v>
      </c>
      <c r="E146" t="s">
        <v>328</v>
      </c>
      <c r="F146" t="s">
        <v>328</v>
      </c>
      <c r="G146" s="3">
        <v>0</v>
      </c>
      <c r="H146">
        <v>0</v>
      </c>
      <c r="I146">
        <v>0</v>
      </c>
      <c r="J146" s="3">
        <v>0</v>
      </c>
      <c r="K146" s="3">
        <v>0</v>
      </c>
      <c r="L146">
        <v>0</v>
      </c>
      <c r="M146">
        <v>0</v>
      </c>
      <c r="N146" s="3">
        <v>0</v>
      </c>
      <c r="O146" s="4">
        <v>0</v>
      </c>
    </row>
    <row r="147" spans="1:15" ht="12.75">
      <c r="A147" t="s">
        <v>67</v>
      </c>
      <c r="B147" t="s">
        <v>298</v>
      </c>
      <c r="C147" t="s">
        <v>310</v>
      </c>
      <c r="D147" t="s">
        <v>329</v>
      </c>
      <c r="E147" t="s">
        <v>330</v>
      </c>
      <c r="F147" t="s">
        <v>330</v>
      </c>
      <c r="G147" s="3">
        <v>-113364.01</v>
      </c>
      <c r="H147">
        <v>94011.13</v>
      </c>
      <c r="I147">
        <v>11367.28</v>
      </c>
      <c r="J147" s="3">
        <v>-30720.16</v>
      </c>
      <c r="K147" s="3">
        <v>-47766.14</v>
      </c>
      <c r="L147">
        <v>29547.18</v>
      </c>
      <c r="M147">
        <v>3100.08</v>
      </c>
      <c r="N147" s="3">
        <v>-21319.04</v>
      </c>
      <c r="O147" s="4">
        <v>15</v>
      </c>
    </row>
    <row r="148" spans="1:15" ht="12.75">
      <c r="A148" t="s">
        <v>67</v>
      </c>
      <c r="B148" t="s">
        <v>298</v>
      </c>
      <c r="C148" t="s">
        <v>310</v>
      </c>
      <c r="D148" t="s">
        <v>329</v>
      </c>
      <c r="E148" t="s">
        <v>331</v>
      </c>
      <c r="F148" t="s">
        <v>331</v>
      </c>
      <c r="G148" s="3">
        <v>0</v>
      </c>
      <c r="H148">
        <v>111574.31</v>
      </c>
      <c r="I148">
        <v>111574.31</v>
      </c>
      <c r="J148" s="3">
        <v>0</v>
      </c>
      <c r="K148" s="3">
        <v>0</v>
      </c>
      <c r="L148">
        <v>104836.72</v>
      </c>
      <c r="M148">
        <v>104836.72</v>
      </c>
      <c r="N148" s="3">
        <v>0</v>
      </c>
      <c r="O148" s="4">
        <v>15</v>
      </c>
    </row>
    <row r="149" spans="1:15" ht="12.75">
      <c r="A149" t="s">
        <v>67</v>
      </c>
      <c r="B149" t="s">
        <v>298</v>
      </c>
      <c r="C149" t="s">
        <v>310</v>
      </c>
      <c r="D149" t="s">
        <v>329</v>
      </c>
      <c r="E149" t="s">
        <v>332</v>
      </c>
      <c r="F149" t="s">
        <v>332</v>
      </c>
      <c r="G149" s="3">
        <v>-3256.2</v>
      </c>
      <c r="H149">
        <v>3256.2</v>
      </c>
      <c r="I149">
        <v>0</v>
      </c>
      <c r="J149" s="3">
        <v>0</v>
      </c>
      <c r="K149" s="3">
        <v>0</v>
      </c>
      <c r="L149">
        <v>21964.82</v>
      </c>
      <c r="M149">
        <v>26018.32</v>
      </c>
      <c r="N149" s="3">
        <v>-4053.5</v>
      </c>
      <c r="O149" s="4">
        <v>15</v>
      </c>
    </row>
    <row r="150" spans="1:15" ht="12.75">
      <c r="A150" t="s">
        <v>67</v>
      </c>
      <c r="B150" t="s">
        <v>298</v>
      </c>
      <c r="C150" t="s">
        <v>310</v>
      </c>
      <c r="D150" t="s">
        <v>329</v>
      </c>
      <c r="E150" t="s">
        <v>333</v>
      </c>
      <c r="F150" t="s">
        <v>333</v>
      </c>
      <c r="G150" s="3">
        <v>0</v>
      </c>
      <c r="H150">
        <v>0</v>
      </c>
      <c r="I150">
        <v>0</v>
      </c>
      <c r="J150" s="3">
        <v>0</v>
      </c>
      <c r="K150" s="3">
        <v>0</v>
      </c>
      <c r="L150">
        <v>0</v>
      </c>
      <c r="M150">
        <v>0</v>
      </c>
      <c r="N150" s="3">
        <v>0</v>
      </c>
      <c r="O150" s="4">
        <v>15</v>
      </c>
    </row>
    <row r="151" spans="1:15" ht="12.75">
      <c r="A151" t="s">
        <v>145</v>
      </c>
      <c r="B151" t="s">
        <v>298</v>
      </c>
      <c r="C151" t="s">
        <v>334</v>
      </c>
      <c r="D151" t="s">
        <v>335</v>
      </c>
      <c r="E151" t="s">
        <v>336</v>
      </c>
      <c r="F151" t="s">
        <v>336</v>
      </c>
      <c r="G151" s="3">
        <v>0</v>
      </c>
      <c r="H151">
        <v>14530442.219999999</v>
      </c>
      <c r="I151">
        <v>12425417.16</v>
      </c>
      <c r="J151" s="3">
        <v>2105025.06</v>
      </c>
      <c r="K151" s="3">
        <v>0</v>
      </c>
      <c r="L151">
        <v>13464194.95</v>
      </c>
      <c r="M151">
        <v>12500471.879999999</v>
      </c>
      <c r="N151" s="3">
        <v>963723.07</v>
      </c>
      <c r="O151" s="4">
        <v>0</v>
      </c>
    </row>
    <row r="152" spans="1:15" ht="12.75">
      <c r="A152" t="s">
        <v>145</v>
      </c>
      <c r="B152" t="s">
        <v>298</v>
      </c>
      <c r="C152" t="s">
        <v>334</v>
      </c>
      <c r="D152" t="s">
        <v>335</v>
      </c>
      <c r="E152" t="s">
        <v>337</v>
      </c>
      <c r="F152" t="s">
        <v>337</v>
      </c>
      <c r="G152" s="3">
        <v>0</v>
      </c>
      <c r="H152">
        <v>0</v>
      </c>
      <c r="I152">
        <v>0</v>
      </c>
      <c r="J152" s="3">
        <v>0</v>
      </c>
      <c r="K152" s="3">
        <v>0</v>
      </c>
      <c r="L152">
        <v>0</v>
      </c>
      <c r="M152">
        <v>0</v>
      </c>
      <c r="N152" s="3">
        <v>0</v>
      </c>
      <c r="O152" s="4">
        <v>0</v>
      </c>
    </row>
    <row r="153" spans="1:15" ht="12.75">
      <c r="A153" t="s">
        <v>145</v>
      </c>
      <c r="B153" t="s">
        <v>298</v>
      </c>
      <c r="C153" t="s">
        <v>334</v>
      </c>
      <c r="D153" t="s">
        <v>335</v>
      </c>
      <c r="E153" t="s">
        <v>338</v>
      </c>
      <c r="F153" t="s">
        <v>338</v>
      </c>
      <c r="G153" s="3">
        <v>0</v>
      </c>
      <c r="H153">
        <v>0</v>
      </c>
      <c r="I153">
        <v>0</v>
      </c>
      <c r="J153" s="3">
        <v>0</v>
      </c>
      <c r="K153" s="3">
        <v>0</v>
      </c>
      <c r="L153">
        <v>0</v>
      </c>
      <c r="M153">
        <v>0</v>
      </c>
      <c r="N153" s="3">
        <v>0</v>
      </c>
      <c r="O153" s="4">
        <v>0</v>
      </c>
    </row>
    <row r="154" spans="1:15" ht="12.75">
      <c r="A154" t="s">
        <v>145</v>
      </c>
      <c r="B154" t="s">
        <v>298</v>
      </c>
      <c r="C154" t="s">
        <v>334</v>
      </c>
      <c r="D154" t="s">
        <v>335</v>
      </c>
      <c r="E154" t="s">
        <v>339</v>
      </c>
      <c r="F154" t="s">
        <v>339</v>
      </c>
      <c r="G154" s="3">
        <v>0</v>
      </c>
      <c r="H154">
        <v>11253.95</v>
      </c>
      <c r="I154">
        <v>2073.95</v>
      </c>
      <c r="J154" s="3">
        <v>9180</v>
      </c>
      <c r="K154" s="3">
        <v>0</v>
      </c>
      <c r="L154">
        <v>627036</v>
      </c>
      <c r="M154">
        <v>582062.78</v>
      </c>
      <c r="N154" s="3">
        <v>44973.22</v>
      </c>
      <c r="O154" s="4">
        <v>0</v>
      </c>
    </row>
    <row r="155" spans="1:15" ht="12.75">
      <c r="A155" t="s">
        <v>145</v>
      </c>
      <c r="B155" t="s">
        <v>298</v>
      </c>
      <c r="C155" t="s">
        <v>334</v>
      </c>
      <c r="D155" t="s">
        <v>340</v>
      </c>
      <c r="E155" t="s">
        <v>341</v>
      </c>
      <c r="F155" t="s">
        <v>341</v>
      </c>
      <c r="G155" s="3">
        <v>4706713.75</v>
      </c>
      <c r="H155">
        <v>80.46</v>
      </c>
      <c r="I155">
        <v>1733176.09</v>
      </c>
      <c r="J155" s="3">
        <v>2973618.12</v>
      </c>
      <c r="K155" s="3">
        <v>4572201.71</v>
      </c>
      <c r="L155">
        <v>17938.58</v>
      </c>
      <c r="M155">
        <v>1587533.53</v>
      </c>
      <c r="N155" s="3">
        <v>3002606.76</v>
      </c>
      <c r="O155" s="4">
        <v>0</v>
      </c>
    </row>
    <row r="156" spans="1:15" ht="12.75">
      <c r="A156" t="s">
        <v>145</v>
      </c>
      <c r="B156" t="s">
        <v>298</v>
      </c>
      <c r="C156" t="s">
        <v>334</v>
      </c>
      <c r="D156" t="s">
        <v>340</v>
      </c>
      <c r="E156" t="s">
        <v>342</v>
      </c>
      <c r="F156" t="s">
        <v>342</v>
      </c>
      <c r="G156" s="3">
        <v>0</v>
      </c>
      <c r="H156">
        <v>0</v>
      </c>
      <c r="I156">
        <v>0</v>
      </c>
      <c r="J156" s="3">
        <v>0</v>
      </c>
      <c r="K156" s="3">
        <v>0</v>
      </c>
      <c r="L156">
        <v>0</v>
      </c>
      <c r="M156">
        <v>0</v>
      </c>
      <c r="N156" s="3">
        <v>0</v>
      </c>
      <c r="O156" s="4">
        <v>0</v>
      </c>
    </row>
    <row r="157" spans="1:15" ht="12.75">
      <c r="A157" t="s">
        <v>145</v>
      </c>
      <c r="B157" t="s">
        <v>298</v>
      </c>
      <c r="C157" t="s">
        <v>334</v>
      </c>
      <c r="D157" t="s">
        <v>340</v>
      </c>
      <c r="E157" t="s">
        <v>343</v>
      </c>
      <c r="F157" t="s">
        <v>343</v>
      </c>
      <c r="G157" s="3">
        <v>0</v>
      </c>
      <c r="H157">
        <v>0</v>
      </c>
      <c r="I157">
        <v>0</v>
      </c>
      <c r="J157" s="3">
        <v>0</v>
      </c>
      <c r="K157" s="3">
        <v>0</v>
      </c>
      <c r="L157">
        <v>0</v>
      </c>
      <c r="M157">
        <v>0</v>
      </c>
      <c r="N157" s="3">
        <v>0</v>
      </c>
      <c r="O157" s="4">
        <v>0</v>
      </c>
    </row>
    <row r="158" spans="1:15" ht="12.75">
      <c r="A158" t="s">
        <v>145</v>
      </c>
      <c r="B158" t="s">
        <v>298</v>
      </c>
      <c r="C158" t="s">
        <v>334</v>
      </c>
      <c r="D158" t="s">
        <v>340</v>
      </c>
      <c r="E158" t="s">
        <v>344</v>
      </c>
      <c r="F158" t="s">
        <v>344</v>
      </c>
      <c r="G158" s="3">
        <v>524784.73</v>
      </c>
      <c r="H158">
        <v>0</v>
      </c>
      <c r="I158">
        <v>352730.53</v>
      </c>
      <c r="J158" s="3">
        <v>172054.2</v>
      </c>
      <c r="K158" s="3">
        <v>580179.01</v>
      </c>
      <c r="L158">
        <v>0</v>
      </c>
      <c r="M158">
        <v>0</v>
      </c>
      <c r="N158" s="3">
        <v>580179.01</v>
      </c>
      <c r="O158" s="4">
        <v>0</v>
      </c>
    </row>
    <row r="159" spans="1:15" ht="12.75">
      <c r="A159" t="s">
        <v>67</v>
      </c>
      <c r="B159" t="s">
        <v>298</v>
      </c>
      <c r="C159" t="s">
        <v>334</v>
      </c>
      <c r="D159" t="s">
        <v>345</v>
      </c>
      <c r="E159" t="s">
        <v>346</v>
      </c>
      <c r="F159" t="s">
        <v>347</v>
      </c>
      <c r="G159" s="3">
        <v>0</v>
      </c>
      <c r="H159">
        <v>0</v>
      </c>
      <c r="I159">
        <v>98111.54</v>
      </c>
      <c r="J159" s="3">
        <v>-98111.54</v>
      </c>
      <c r="K159" s="3">
        <v>0</v>
      </c>
      <c r="L159">
        <v>0</v>
      </c>
      <c r="M159">
        <v>69640.66</v>
      </c>
      <c r="N159" s="3">
        <v>-69640.66</v>
      </c>
      <c r="O159" s="4">
        <v>0</v>
      </c>
    </row>
    <row r="160" spans="1:15" ht="12.75">
      <c r="A160" t="s">
        <v>67</v>
      </c>
      <c r="B160" t="s">
        <v>298</v>
      </c>
      <c r="C160" t="s">
        <v>334</v>
      </c>
      <c r="D160" t="s">
        <v>345</v>
      </c>
      <c r="E160" t="s">
        <v>346</v>
      </c>
      <c r="F160" t="s">
        <v>348</v>
      </c>
      <c r="G160" s="3">
        <v>0</v>
      </c>
      <c r="H160">
        <v>0</v>
      </c>
      <c r="I160">
        <v>0</v>
      </c>
      <c r="J160" s="3">
        <v>0</v>
      </c>
      <c r="K160" s="3">
        <v>0</v>
      </c>
      <c r="L160">
        <v>0</v>
      </c>
      <c r="M160">
        <v>0</v>
      </c>
      <c r="N160" s="3">
        <v>0</v>
      </c>
      <c r="O160" s="4">
        <v>0</v>
      </c>
    </row>
    <row r="161" spans="1:15" ht="12.75">
      <c r="A161" t="s">
        <v>67</v>
      </c>
      <c r="B161" t="s">
        <v>298</v>
      </c>
      <c r="C161" t="s">
        <v>334</v>
      </c>
      <c r="D161" t="s">
        <v>345</v>
      </c>
      <c r="E161" t="s">
        <v>346</v>
      </c>
      <c r="F161" t="s">
        <v>349</v>
      </c>
      <c r="G161" s="3">
        <v>0</v>
      </c>
      <c r="H161">
        <v>0</v>
      </c>
      <c r="I161">
        <v>0</v>
      </c>
      <c r="J161" s="3">
        <v>0</v>
      </c>
      <c r="K161" s="3">
        <v>0</v>
      </c>
      <c r="L161">
        <v>0</v>
      </c>
      <c r="M161">
        <v>0</v>
      </c>
      <c r="N161" s="3">
        <v>0</v>
      </c>
      <c r="O161" s="4">
        <v>0</v>
      </c>
    </row>
    <row r="162" spans="1:15" ht="12.75">
      <c r="A162" t="s">
        <v>67</v>
      </c>
      <c r="B162" t="s">
        <v>298</v>
      </c>
      <c r="C162" t="s">
        <v>334</v>
      </c>
      <c r="D162" t="s">
        <v>345</v>
      </c>
      <c r="E162" t="s">
        <v>346</v>
      </c>
      <c r="F162" t="s">
        <v>350</v>
      </c>
      <c r="G162" s="3">
        <v>0</v>
      </c>
      <c r="H162">
        <v>0</v>
      </c>
      <c r="I162">
        <v>0</v>
      </c>
      <c r="J162" s="3">
        <v>0</v>
      </c>
      <c r="K162" s="3">
        <v>0</v>
      </c>
      <c r="L162">
        <v>0</v>
      </c>
      <c r="M162">
        <v>0</v>
      </c>
      <c r="N162" s="3">
        <v>0</v>
      </c>
      <c r="O162" s="4">
        <v>0</v>
      </c>
    </row>
    <row r="163" spans="1:15" ht="12.75">
      <c r="A163" t="s">
        <v>67</v>
      </c>
      <c r="B163" t="s">
        <v>298</v>
      </c>
      <c r="C163" t="s">
        <v>334</v>
      </c>
      <c r="D163" t="s">
        <v>345</v>
      </c>
      <c r="E163" t="s">
        <v>351</v>
      </c>
      <c r="F163" t="s">
        <v>352</v>
      </c>
      <c r="G163" s="3">
        <v>0</v>
      </c>
      <c r="H163">
        <v>0</v>
      </c>
      <c r="I163">
        <v>0</v>
      </c>
      <c r="J163" s="3">
        <v>0</v>
      </c>
      <c r="K163" s="3">
        <v>0</v>
      </c>
      <c r="L163">
        <v>0</v>
      </c>
      <c r="M163">
        <v>0</v>
      </c>
      <c r="N163" s="3">
        <v>0</v>
      </c>
      <c r="O163" s="4">
        <v>0</v>
      </c>
    </row>
    <row r="164" spans="1:15" ht="12.75">
      <c r="A164" t="s">
        <v>67</v>
      </c>
      <c r="B164" t="s">
        <v>298</v>
      </c>
      <c r="C164" t="s">
        <v>334</v>
      </c>
      <c r="D164" t="s">
        <v>345</v>
      </c>
      <c r="E164" t="s">
        <v>351</v>
      </c>
      <c r="F164" t="s">
        <v>353</v>
      </c>
      <c r="G164" s="3">
        <v>0</v>
      </c>
      <c r="H164">
        <v>0</v>
      </c>
      <c r="I164">
        <v>0</v>
      </c>
      <c r="J164" s="3">
        <v>0</v>
      </c>
      <c r="K164" s="3">
        <v>0</v>
      </c>
      <c r="L164">
        <v>0</v>
      </c>
      <c r="M164">
        <v>0</v>
      </c>
      <c r="N164" s="3">
        <v>0</v>
      </c>
      <c r="O164" s="4">
        <v>0</v>
      </c>
    </row>
    <row r="165" spans="1:15" ht="12.75">
      <c r="A165" t="s">
        <v>67</v>
      </c>
      <c r="B165" t="s">
        <v>298</v>
      </c>
      <c r="C165" t="s">
        <v>334</v>
      </c>
      <c r="D165" t="s">
        <v>345</v>
      </c>
      <c r="E165" t="s">
        <v>351</v>
      </c>
      <c r="F165" t="s">
        <v>354</v>
      </c>
      <c r="G165" s="3">
        <v>0</v>
      </c>
      <c r="H165">
        <v>0</v>
      </c>
      <c r="I165">
        <v>0</v>
      </c>
      <c r="J165" s="3">
        <v>0</v>
      </c>
      <c r="K165" s="3">
        <v>0</v>
      </c>
      <c r="L165">
        <v>0</v>
      </c>
      <c r="M165">
        <v>0</v>
      </c>
      <c r="N165" s="3">
        <v>0</v>
      </c>
      <c r="O165" s="4">
        <v>0</v>
      </c>
    </row>
    <row r="166" spans="1:15" ht="12.75">
      <c r="A166" t="s">
        <v>67</v>
      </c>
      <c r="B166" t="s">
        <v>298</v>
      </c>
      <c r="C166" t="s">
        <v>334</v>
      </c>
      <c r="D166" t="s">
        <v>345</v>
      </c>
      <c r="E166" t="s">
        <v>351</v>
      </c>
      <c r="F166" t="s">
        <v>355</v>
      </c>
      <c r="G166" s="3">
        <v>0</v>
      </c>
      <c r="H166">
        <v>0</v>
      </c>
      <c r="I166">
        <v>0</v>
      </c>
      <c r="J166" s="3">
        <v>0</v>
      </c>
      <c r="K166" s="3">
        <v>0</v>
      </c>
      <c r="L166">
        <v>0</v>
      </c>
      <c r="M166">
        <v>0</v>
      </c>
      <c r="N166" s="3">
        <v>0</v>
      </c>
      <c r="O166" s="4">
        <v>0</v>
      </c>
    </row>
    <row r="167" spans="1:15" ht="12.75">
      <c r="A167" t="s">
        <v>67</v>
      </c>
      <c r="B167" t="s">
        <v>298</v>
      </c>
      <c r="C167" t="s">
        <v>334</v>
      </c>
      <c r="D167" t="s">
        <v>345</v>
      </c>
      <c r="E167" t="s">
        <v>356</v>
      </c>
      <c r="F167" t="s">
        <v>356</v>
      </c>
      <c r="G167" s="3">
        <v>0</v>
      </c>
      <c r="H167">
        <v>0</v>
      </c>
      <c r="I167">
        <v>98781.86</v>
      </c>
      <c r="J167" s="3">
        <v>-98781.86</v>
      </c>
      <c r="K167" s="3">
        <v>0</v>
      </c>
      <c r="L167">
        <v>0</v>
      </c>
      <c r="M167">
        <v>131768.28</v>
      </c>
      <c r="N167" s="3">
        <v>-131768.28</v>
      </c>
      <c r="O167" s="4">
        <v>0</v>
      </c>
    </row>
    <row r="168" spans="1:15" ht="12.75">
      <c r="A168" t="s">
        <v>67</v>
      </c>
      <c r="B168" t="s">
        <v>298</v>
      </c>
      <c r="C168" t="s">
        <v>334</v>
      </c>
      <c r="D168" t="s">
        <v>357</v>
      </c>
      <c r="E168" t="s">
        <v>358</v>
      </c>
      <c r="F168" t="s">
        <v>359</v>
      </c>
      <c r="G168" s="3">
        <v>0</v>
      </c>
      <c r="H168">
        <v>0</v>
      </c>
      <c r="I168">
        <v>86958.94</v>
      </c>
      <c r="J168" s="3">
        <v>-86958.94</v>
      </c>
      <c r="K168" s="3">
        <v>0</v>
      </c>
      <c r="L168">
        <v>0</v>
      </c>
      <c r="M168">
        <v>243930.28</v>
      </c>
      <c r="N168" s="3">
        <v>-243930.28</v>
      </c>
      <c r="O168" s="4">
        <v>0</v>
      </c>
    </row>
    <row r="169" spans="1:15" ht="12.75">
      <c r="A169" t="s">
        <v>67</v>
      </c>
      <c r="B169" t="s">
        <v>298</v>
      </c>
      <c r="C169" t="s">
        <v>334</v>
      </c>
      <c r="D169" t="s">
        <v>357</v>
      </c>
      <c r="E169" t="s">
        <v>358</v>
      </c>
      <c r="F169" t="s">
        <v>360</v>
      </c>
      <c r="G169" s="3">
        <v>0</v>
      </c>
      <c r="H169">
        <v>0</v>
      </c>
      <c r="I169">
        <v>0</v>
      </c>
      <c r="J169" s="3">
        <v>0</v>
      </c>
      <c r="K169" s="3">
        <v>0</v>
      </c>
      <c r="L169">
        <v>0</v>
      </c>
      <c r="M169">
        <v>0</v>
      </c>
      <c r="N169" s="3">
        <v>0</v>
      </c>
      <c r="O169" s="4">
        <v>0</v>
      </c>
    </row>
    <row r="170" spans="1:15" ht="12.75">
      <c r="A170" t="s">
        <v>67</v>
      </c>
      <c r="B170" t="s">
        <v>298</v>
      </c>
      <c r="C170" t="s">
        <v>334</v>
      </c>
      <c r="D170" t="s">
        <v>357</v>
      </c>
      <c r="E170" t="s">
        <v>358</v>
      </c>
      <c r="F170" t="s">
        <v>361</v>
      </c>
      <c r="G170" s="3">
        <v>0</v>
      </c>
      <c r="H170">
        <v>0</v>
      </c>
      <c r="I170">
        <v>0</v>
      </c>
      <c r="J170" s="3">
        <v>0</v>
      </c>
      <c r="K170" s="3">
        <v>0</v>
      </c>
      <c r="L170">
        <v>0</v>
      </c>
      <c r="M170">
        <v>0</v>
      </c>
      <c r="N170" s="3">
        <v>0</v>
      </c>
      <c r="O170" s="4">
        <v>0</v>
      </c>
    </row>
    <row r="171" spans="1:15" ht="12.75">
      <c r="A171" t="s">
        <v>67</v>
      </c>
      <c r="B171" t="s">
        <v>298</v>
      </c>
      <c r="C171" t="s">
        <v>334</v>
      </c>
      <c r="D171" t="s">
        <v>357</v>
      </c>
      <c r="E171" t="s">
        <v>358</v>
      </c>
      <c r="F171" t="s">
        <v>362</v>
      </c>
      <c r="G171" s="3">
        <v>0</v>
      </c>
      <c r="H171">
        <v>0</v>
      </c>
      <c r="I171">
        <v>0</v>
      </c>
      <c r="J171" s="3">
        <v>0</v>
      </c>
      <c r="K171" s="3">
        <v>0</v>
      </c>
      <c r="L171">
        <v>0</v>
      </c>
      <c r="M171">
        <v>0</v>
      </c>
      <c r="N171" s="3">
        <v>0</v>
      </c>
      <c r="O171" s="4">
        <v>0</v>
      </c>
    </row>
    <row r="172" spans="1:15" ht="12.75">
      <c r="A172" t="s">
        <v>67</v>
      </c>
      <c r="B172" t="s">
        <v>298</v>
      </c>
      <c r="C172" t="s">
        <v>334</v>
      </c>
      <c r="D172" t="s">
        <v>357</v>
      </c>
      <c r="E172" t="s">
        <v>363</v>
      </c>
      <c r="F172" t="s">
        <v>364</v>
      </c>
      <c r="G172" s="3">
        <v>0</v>
      </c>
      <c r="H172">
        <v>0</v>
      </c>
      <c r="I172">
        <v>0</v>
      </c>
      <c r="J172" s="3">
        <v>0</v>
      </c>
      <c r="K172" s="3">
        <v>0</v>
      </c>
      <c r="L172">
        <v>0</v>
      </c>
      <c r="M172">
        <v>0</v>
      </c>
      <c r="N172" s="3">
        <v>0</v>
      </c>
      <c r="O172" s="4">
        <v>0</v>
      </c>
    </row>
    <row r="173" spans="1:15" ht="12.75">
      <c r="A173" t="s">
        <v>67</v>
      </c>
      <c r="B173" t="s">
        <v>298</v>
      </c>
      <c r="C173" t="s">
        <v>334</v>
      </c>
      <c r="D173" t="s">
        <v>357</v>
      </c>
      <c r="E173" t="s">
        <v>363</v>
      </c>
      <c r="F173" t="s">
        <v>365</v>
      </c>
      <c r="G173" s="3">
        <v>0</v>
      </c>
      <c r="H173">
        <v>0</v>
      </c>
      <c r="I173">
        <v>0</v>
      </c>
      <c r="J173" s="3">
        <v>0</v>
      </c>
      <c r="K173" s="3">
        <v>0</v>
      </c>
      <c r="L173">
        <v>0</v>
      </c>
      <c r="M173">
        <v>0</v>
      </c>
      <c r="N173" s="3">
        <v>0</v>
      </c>
      <c r="O173" s="4">
        <v>0</v>
      </c>
    </row>
    <row r="174" spans="1:15" ht="12.75">
      <c r="A174" t="s">
        <v>67</v>
      </c>
      <c r="B174" t="s">
        <v>298</v>
      </c>
      <c r="C174" t="s">
        <v>334</v>
      </c>
      <c r="D174" t="s">
        <v>357</v>
      </c>
      <c r="E174" t="s">
        <v>363</v>
      </c>
      <c r="F174" t="s">
        <v>366</v>
      </c>
      <c r="G174" s="3">
        <v>0</v>
      </c>
      <c r="H174">
        <v>0</v>
      </c>
      <c r="I174">
        <v>0</v>
      </c>
      <c r="J174" s="3">
        <v>0</v>
      </c>
      <c r="K174" s="3">
        <v>0</v>
      </c>
      <c r="L174">
        <v>0</v>
      </c>
      <c r="M174">
        <v>0</v>
      </c>
      <c r="N174" s="3">
        <v>0</v>
      </c>
      <c r="O174" s="4">
        <v>0</v>
      </c>
    </row>
    <row r="175" spans="1:15" ht="12.75">
      <c r="A175" t="s">
        <v>67</v>
      </c>
      <c r="B175" t="s">
        <v>298</v>
      </c>
      <c r="C175" t="s">
        <v>334</v>
      </c>
      <c r="D175" t="s">
        <v>357</v>
      </c>
      <c r="E175" t="s">
        <v>363</v>
      </c>
      <c r="F175" t="s">
        <v>367</v>
      </c>
      <c r="G175" s="3">
        <v>0</v>
      </c>
      <c r="H175">
        <v>0</v>
      </c>
      <c r="I175">
        <v>0</v>
      </c>
      <c r="J175" s="3">
        <v>0</v>
      </c>
      <c r="K175" s="3">
        <v>0</v>
      </c>
      <c r="L175">
        <v>0</v>
      </c>
      <c r="M175">
        <v>0</v>
      </c>
      <c r="N175" s="3">
        <v>0</v>
      </c>
      <c r="O175" s="4">
        <v>0</v>
      </c>
    </row>
    <row r="176" spans="1:15" ht="12.75">
      <c r="A176" t="s">
        <v>145</v>
      </c>
      <c r="B176" t="s">
        <v>298</v>
      </c>
      <c r="C176" t="s">
        <v>334</v>
      </c>
      <c r="D176" t="s">
        <v>368</v>
      </c>
      <c r="E176" t="s">
        <v>369</v>
      </c>
      <c r="F176" t="s">
        <v>369</v>
      </c>
      <c r="G176" s="3">
        <v>0</v>
      </c>
      <c r="H176">
        <v>98781.86</v>
      </c>
      <c r="I176">
        <v>0</v>
      </c>
      <c r="J176" s="3">
        <v>98781.86</v>
      </c>
      <c r="K176" s="3">
        <v>0</v>
      </c>
      <c r="L176">
        <v>131768.28</v>
      </c>
      <c r="M176">
        <v>0</v>
      </c>
      <c r="N176" s="3">
        <v>131768.28</v>
      </c>
      <c r="O176" s="4">
        <v>0</v>
      </c>
    </row>
    <row r="177" spans="1:15" ht="12.75">
      <c r="A177" t="s">
        <v>67</v>
      </c>
      <c r="B177" t="s">
        <v>298</v>
      </c>
      <c r="C177" t="s">
        <v>334</v>
      </c>
      <c r="D177" t="s">
        <v>370</v>
      </c>
      <c r="E177" t="s">
        <v>371</v>
      </c>
      <c r="F177" t="s">
        <v>372</v>
      </c>
      <c r="G177" s="3">
        <v>0</v>
      </c>
      <c r="H177">
        <v>0</v>
      </c>
      <c r="I177">
        <v>0</v>
      </c>
      <c r="J177" s="3">
        <v>0</v>
      </c>
      <c r="K177" s="3">
        <v>0</v>
      </c>
      <c r="L177">
        <v>0</v>
      </c>
      <c r="M177">
        <v>0</v>
      </c>
      <c r="N177" s="3">
        <v>0</v>
      </c>
      <c r="O177" s="4">
        <v>0</v>
      </c>
    </row>
    <row r="178" spans="1:15" ht="12.75">
      <c r="A178" t="s">
        <v>67</v>
      </c>
      <c r="B178" t="s">
        <v>298</v>
      </c>
      <c r="C178" t="s">
        <v>334</v>
      </c>
      <c r="D178" t="s">
        <v>370</v>
      </c>
      <c r="E178" t="s">
        <v>371</v>
      </c>
      <c r="F178" t="s">
        <v>373</v>
      </c>
      <c r="G178" s="3">
        <v>0</v>
      </c>
      <c r="H178">
        <v>0</v>
      </c>
      <c r="I178">
        <v>0</v>
      </c>
      <c r="J178" s="3">
        <v>0</v>
      </c>
      <c r="K178" s="3">
        <v>0</v>
      </c>
      <c r="L178">
        <v>0</v>
      </c>
      <c r="M178">
        <v>0</v>
      </c>
      <c r="N178" s="3">
        <v>0</v>
      </c>
      <c r="O178" s="4">
        <v>0</v>
      </c>
    </row>
    <row r="179" spans="1:15" ht="12.75">
      <c r="A179" t="s">
        <v>67</v>
      </c>
      <c r="B179" t="s">
        <v>298</v>
      </c>
      <c r="C179" t="s">
        <v>334</v>
      </c>
      <c r="D179" t="s">
        <v>370</v>
      </c>
      <c r="E179" t="s">
        <v>371</v>
      </c>
      <c r="F179" t="s">
        <v>374</v>
      </c>
      <c r="G179" s="3">
        <v>0</v>
      </c>
      <c r="H179">
        <v>0</v>
      </c>
      <c r="I179">
        <v>0</v>
      </c>
      <c r="J179" s="3">
        <v>0</v>
      </c>
      <c r="K179" s="3">
        <v>0</v>
      </c>
      <c r="L179">
        <v>0</v>
      </c>
      <c r="M179">
        <v>0</v>
      </c>
      <c r="N179" s="3">
        <v>0</v>
      </c>
      <c r="O179" s="4">
        <v>0</v>
      </c>
    </row>
    <row r="180" spans="1:15" ht="12.75">
      <c r="A180" t="s">
        <v>67</v>
      </c>
      <c r="B180" t="s">
        <v>298</v>
      </c>
      <c r="C180" t="s">
        <v>334</v>
      </c>
      <c r="D180" t="s">
        <v>370</v>
      </c>
      <c r="E180" t="s">
        <v>371</v>
      </c>
      <c r="F180" t="s">
        <v>375</v>
      </c>
      <c r="G180" s="3">
        <v>0</v>
      </c>
      <c r="H180">
        <v>0</v>
      </c>
      <c r="I180">
        <v>0</v>
      </c>
      <c r="J180" s="3">
        <v>0</v>
      </c>
      <c r="K180" s="3">
        <v>0</v>
      </c>
      <c r="L180">
        <v>0</v>
      </c>
      <c r="M180">
        <v>0</v>
      </c>
      <c r="N180" s="3">
        <v>0</v>
      </c>
      <c r="O180" s="4">
        <v>0</v>
      </c>
    </row>
    <row r="181" spans="1:15" ht="12.75">
      <c r="A181" t="s">
        <v>67</v>
      </c>
      <c r="B181" t="s">
        <v>298</v>
      </c>
      <c r="C181" t="s">
        <v>334</v>
      </c>
      <c r="D181" t="s">
        <v>370</v>
      </c>
      <c r="E181" t="s">
        <v>376</v>
      </c>
      <c r="F181" t="s">
        <v>377</v>
      </c>
      <c r="G181" s="3">
        <v>0</v>
      </c>
      <c r="H181">
        <v>0</v>
      </c>
      <c r="I181">
        <v>0</v>
      </c>
      <c r="J181" s="3">
        <v>0</v>
      </c>
      <c r="K181" s="3">
        <v>0</v>
      </c>
      <c r="L181">
        <v>0</v>
      </c>
      <c r="M181">
        <v>0</v>
      </c>
      <c r="N181" s="3">
        <v>0</v>
      </c>
      <c r="O181" s="4">
        <v>0</v>
      </c>
    </row>
    <row r="182" spans="1:15" ht="12.75">
      <c r="A182" t="s">
        <v>67</v>
      </c>
      <c r="B182" t="s">
        <v>298</v>
      </c>
      <c r="C182" t="s">
        <v>334</v>
      </c>
      <c r="D182" t="s">
        <v>370</v>
      </c>
      <c r="E182" t="s">
        <v>376</v>
      </c>
      <c r="F182" t="s">
        <v>378</v>
      </c>
      <c r="G182" s="3">
        <v>0</v>
      </c>
      <c r="H182">
        <v>0</v>
      </c>
      <c r="I182">
        <v>0</v>
      </c>
      <c r="J182" s="3">
        <v>0</v>
      </c>
      <c r="K182" s="3">
        <v>0</v>
      </c>
      <c r="L182">
        <v>0</v>
      </c>
      <c r="M182">
        <v>0</v>
      </c>
      <c r="N182" s="3">
        <v>0</v>
      </c>
      <c r="O182" s="4">
        <v>0</v>
      </c>
    </row>
    <row r="183" spans="1:15" ht="12.75">
      <c r="A183" t="s">
        <v>67</v>
      </c>
      <c r="B183" t="s">
        <v>298</v>
      </c>
      <c r="C183" t="s">
        <v>334</v>
      </c>
      <c r="D183" t="s">
        <v>370</v>
      </c>
      <c r="E183" t="s">
        <v>376</v>
      </c>
      <c r="F183" t="s">
        <v>379</v>
      </c>
      <c r="G183" s="3">
        <v>0</v>
      </c>
      <c r="H183">
        <v>0</v>
      </c>
      <c r="I183">
        <v>0</v>
      </c>
      <c r="J183" s="3">
        <v>0</v>
      </c>
      <c r="K183" s="3">
        <v>0</v>
      </c>
      <c r="L183">
        <v>0</v>
      </c>
      <c r="M183">
        <v>0</v>
      </c>
      <c r="N183" s="3">
        <v>0</v>
      </c>
      <c r="O183" s="4">
        <v>0</v>
      </c>
    </row>
    <row r="184" spans="1:15" ht="12.75">
      <c r="A184" t="s">
        <v>67</v>
      </c>
      <c r="B184" t="s">
        <v>298</v>
      </c>
      <c r="C184" t="s">
        <v>334</v>
      </c>
      <c r="D184" t="s">
        <v>370</v>
      </c>
      <c r="E184" t="s">
        <v>376</v>
      </c>
      <c r="F184" t="s">
        <v>380</v>
      </c>
      <c r="G184" s="3">
        <v>0</v>
      </c>
      <c r="H184">
        <v>0</v>
      </c>
      <c r="I184">
        <v>0</v>
      </c>
      <c r="J184" s="3">
        <v>0</v>
      </c>
      <c r="K184" s="3">
        <v>0</v>
      </c>
      <c r="L184">
        <v>0</v>
      </c>
      <c r="M184">
        <v>0</v>
      </c>
      <c r="N184" s="3">
        <v>0</v>
      </c>
      <c r="O184" s="4">
        <v>0</v>
      </c>
    </row>
    <row r="185" spans="1:15" ht="12.75">
      <c r="A185" t="s">
        <v>67</v>
      </c>
      <c r="B185" t="s">
        <v>298</v>
      </c>
      <c r="C185" t="s">
        <v>334</v>
      </c>
      <c r="D185" t="s">
        <v>381</v>
      </c>
      <c r="E185" t="s">
        <v>382</v>
      </c>
      <c r="F185" t="s">
        <v>383</v>
      </c>
      <c r="G185" s="3">
        <v>0</v>
      </c>
      <c r="H185">
        <v>0</v>
      </c>
      <c r="I185">
        <v>0</v>
      </c>
      <c r="J185" s="3">
        <v>0</v>
      </c>
      <c r="K185" s="3">
        <v>0</v>
      </c>
      <c r="L185">
        <v>0</v>
      </c>
      <c r="M185">
        <v>0</v>
      </c>
      <c r="N185" s="3">
        <v>0</v>
      </c>
      <c r="O185" s="4">
        <v>0</v>
      </c>
    </row>
    <row r="186" spans="1:15" ht="12.75">
      <c r="A186" t="s">
        <v>67</v>
      </c>
      <c r="B186" t="s">
        <v>298</v>
      </c>
      <c r="C186" t="s">
        <v>334</v>
      </c>
      <c r="D186" t="s">
        <v>381</v>
      </c>
      <c r="E186" t="s">
        <v>382</v>
      </c>
      <c r="F186" t="s">
        <v>384</v>
      </c>
      <c r="G186" s="3">
        <v>0</v>
      </c>
      <c r="H186">
        <v>0</v>
      </c>
      <c r="I186">
        <v>0</v>
      </c>
      <c r="J186" s="3">
        <v>0</v>
      </c>
      <c r="K186" s="3">
        <v>0</v>
      </c>
      <c r="L186">
        <v>0</v>
      </c>
      <c r="M186">
        <v>0</v>
      </c>
      <c r="N186" s="3">
        <v>0</v>
      </c>
      <c r="O186" s="4">
        <v>0</v>
      </c>
    </row>
    <row r="187" spans="1:15" ht="12.75">
      <c r="A187" t="s">
        <v>67</v>
      </c>
      <c r="B187" t="s">
        <v>298</v>
      </c>
      <c r="C187" t="s">
        <v>334</v>
      </c>
      <c r="D187" t="s">
        <v>381</v>
      </c>
      <c r="E187" t="s">
        <v>382</v>
      </c>
      <c r="F187" t="s">
        <v>385</v>
      </c>
      <c r="G187" s="3">
        <v>0</v>
      </c>
      <c r="H187">
        <v>0</v>
      </c>
      <c r="I187">
        <v>0</v>
      </c>
      <c r="J187" s="3">
        <v>0</v>
      </c>
      <c r="K187" s="3">
        <v>0</v>
      </c>
      <c r="L187">
        <v>0</v>
      </c>
      <c r="M187">
        <v>0</v>
      </c>
      <c r="N187" s="3">
        <v>0</v>
      </c>
      <c r="O187" s="4">
        <v>0</v>
      </c>
    </row>
    <row r="188" spans="1:15" ht="12.75">
      <c r="A188" t="s">
        <v>67</v>
      </c>
      <c r="B188" t="s">
        <v>298</v>
      </c>
      <c r="C188" t="s">
        <v>334</v>
      </c>
      <c r="D188" t="s">
        <v>381</v>
      </c>
      <c r="E188" t="s">
        <v>382</v>
      </c>
      <c r="F188" t="s">
        <v>386</v>
      </c>
      <c r="G188" s="3">
        <v>0</v>
      </c>
      <c r="H188">
        <v>0</v>
      </c>
      <c r="I188">
        <v>0</v>
      </c>
      <c r="J188" s="3">
        <v>0</v>
      </c>
      <c r="K188" s="3">
        <v>0</v>
      </c>
      <c r="L188">
        <v>0</v>
      </c>
      <c r="M188">
        <v>0</v>
      </c>
      <c r="N188" s="3">
        <v>0</v>
      </c>
      <c r="O188" s="4">
        <v>0</v>
      </c>
    </row>
    <row r="189" spans="1:15" ht="12.75">
      <c r="A189" t="s">
        <v>67</v>
      </c>
      <c r="B189" t="s">
        <v>298</v>
      </c>
      <c r="C189" t="s">
        <v>334</v>
      </c>
      <c r="D189" t="s">
        <v>381</v>
      </c>
      <c r="E189" t="s">
        <v>387</v>
      </c>
      <c r="F189" t="s">
        <v>388</v>
      </c>
      <c r="G189" s="3">
        <v>0</v>
      </c>
      <c r="H189">
        <v>0</v>
      </c>
      <c r="I189">
        <v>0</v>
      </c>
      <c r="J189" s="3">
        <v>0</v>
      </c>
      <c r="K189" s="3">
        <v>0</v>
      </c>
      <c r="L189">
        <v>0</v>
      </c>
      <c r="M189">
        <v>0</v>
      </c>
      <c r="N189" s="3">
        <v>0</v>
      </c>
      <c r="O189" s="4">
        <v>0</v>
      </c>
    </row>
    <row r="190" spans="1:15" ht="12.75">
      <c r="A190" t="s">
        <v>67</v>
      </c>
      <c r="B190" t="s">
        <v>298</v>
      </c>
      <c r="C190" t="s">
        <v>334</v>
      </c>
      <c r="D190" t="s">
        <v>381</v>
      </c>
      <c r="E190" t="s">
        <v>387</v>
      </c>
      <c r="F190" t="s">
        <v>389</v>
      </c>
      <c r="G190" s="3">
        <v>0</v>
      </c>
      <c r="H190">
        <v>0</v>
      </c>
      <c r="I190">
        <v>0</v>
      </c>
      <c r="J190" s="3">
        <v>0</v>
      </c>
      <c r="K190" s="3">
        <v>0</v>
      </c>
      <c r="L190">
        <v>0</v>
      </c>
      <c r="M190">
        <v>0</v>
      </c>
      <c r="N190" s="3">
        <v>0</v>
      </c>
      <c r="O190" s="4">
        <v>0</v>
      </c>
    </row>
    <row r="191" spans="1:15" ht="12.75">
      <c r="A191" t="s">
        <v>67</v>
      </c>
      <c r="B191" t="s">
        <v>298</v>
      </c>
      <c r="C191" t="s">
        <v>334</v>
      </c>
      <c r="D191" t="s">
        <v>381</v>
      </c>
      <c r="E191" t="s">
        <v>387</v>
      </c>
      <c r="F191" t="s">
        <v>390</v>
      </c>
      <c r="G191" s="3">
        <v>0</v>
      </c>
      <c r="H191">
        <v>0</v>
      </c>
      <c r="I191">
        <v>0</v>
      </c>
      <c r="J191" s="3">
        <v>0</v>
      </c>
      <c r="K191" s="3">
        <v>0</v>
      </c>
      <c r="L191">
        <v>0</v>
      </c>
      <c r="M191">
        <v>0</v>
      </c>
      <c r="N191" s="3">
        <v>0</v>
      </c>
      <c r="O191" s="4">
        <v>0</v>
      </c>
    </row>
    <row r="192" spans="1:15" ht="12.75">
      <c r="A192" t="s">
        <v>67</v>
      </c>
      <c r="B192" t="s">
        <v>298</v>
      </c>
      <c r="C192" t="s">
        <v>334</v>
      </c>
      <c r="D192" t="s">
        <v>381</v>
      </c>
      <c r="E192" t="s">
        <v>387</v>
      </c>
      <c r="F192" t="s">
        <v>391</v>
      </c>
      <c r="G192" s="3">
        <v>0</v>
      </c>
      <c r="H192">
        <v>0</v>
      </c>
      <c r="I192">
        <v>0</v>
      </c>
      <c r="J192" s="3">
        <v>0</v>
      </c>
      <c r="K192" s="3">
        <v>0</v>
      </c>
      <c r="L192">
        <v>0</v>
      </c>
      <c r="M192">
        <v>0</v>
      </c>
      <c r="N192" s="3">
        <v>0</v>
      </c>
      <c r="O192" s="4">
        <v>0</v>
      </c>
    </row>
    <row r="193" spans="1:15" ht="12.75">
      <c r="A193" t="s">
        <v>67</v>
      </c>
      <c r="B193" t="s">
        <v>298</v>
      </c>
      <c r="C193" t="s">
        <v>334</v>
      </c>
      <c r="D193" t="s">
        <v>381</v>
      </c>
      <c r="E193" t="s">
        <v>392</v>
      </c>
      <c r="F193" t="s">
        <v>393</v>
      </c>
      <c r="G193" s="3">
        <v>0</v>
      </c>
      <c r="H193">
        <v>0</v>
      </c>
      <c r="I193">
        <v>0</v>
      </c>
      <c r="J193" s="3">
        <v>0</v>
      </c>
      <c r="K193" s="3">
        <v>0</v>
      </c>
      <c r="L193">
        <v>0</v>
      </c>
      <c r="M193">
        <v>0</v>
      </c>
      <c r="N193" s="3">
        <v>0</v>
      </c>
      <c r="O193" s="4">
        <v>0</v>
      </c>
    </row>
    <row r="194" spans="1:15" ht="12.75">
      <c r="A194" t="s">
        <v>67</v>
      </c>
      <c r="B194" t="s">
        <v>298</v>
      </c>
      <c r="C194" t="s">
        <v>334</v>
      </c>
      <c r="D194" t="s">
        <v>381</v>
      </c>
      <c r="E194" t="s">
        <v>392</v>
      </c>
      <c r="F194" t="s">
        <v>394</v>
      </c>
      <c r="G194" s="3">
        <v>0</v>
      </c>
      <c r="H194">
        <v>0</v>
      </c>
      <c r="I194">
        <v>0</v>
      </c>
      <c r="J194" s="3">
        <v>0</v>
      </c>
      <c r="K194" s="3">
        <v>0</v>
      </c>
      <c r="L194">
        <v>0</v>
      </c>
      <c r="M194">
        <v>0</v>
      </c>
      <c r="N194" s="3">
        <v>0</v>
      </c>
      <c r="O194" s="4">
        <v>0</v>
      </c>
    </row>
    <row r="195" spans="1:15" ht="12.75">
      <c r="A195" t="s">
        <v>67</v>
      </c>
      <c r="B195" t="s">
        <v>298</v>
      </c>
      <c r="C195" t="s">
        <v>334</v>
      </c>
      <c r="D195" t="s">
        <v>381</v>
      </c>
      <c r="E195" t="s">
        <v>392</v>
      </c>
      <c r="F195" t="s">
        <v>395</v>
      </c>
      <c r="G195" s="3">
        <v>0</v>
      </c>
      <c r="H195">
        <v>0</v>
      </c>
      <c r="I195">
        <v>0</v>
      </c>
      <c r="J195" s="3">
        <v>0</v>
      </c>
      <c r="K195" s="3">
        <v>0</v>
      </c>
      <c r="L195">
        <v>0</v>
      </c>
      <c r="M195">
        <v>0</v>
      </c>
      <c r="N195" s="3">
        <v>0</v>
      </c>
      <c r="O195" s="4">
        <v>0</v>
      </c>
    </row>
    <row r="196" spans="1:15" ht="12.75">
      <c r="A196" t="s">
        <v>67</v>
      </c>
      <c r="B196" t="s">
        <v>298</v>
      </c>
      <c r="C196" t="s">
        <v>334</v>
      </c>
      <c r="D196" t="s">
        <v>381</v>
      </c>
      <c r="E196" t="s">
        <v>392</v>
      </c>
      <c r="F196" t="s">
        <v>396</v>
      </c>
      <c r="G196" s="3">
        <v>0</v>
      </c>
      <c r="H196">
        <v>0</v>
      </c>
      <c r="I196">
        <v>0</v>
      </c>
      <c r="J196" s="3">
        <v>0</v>
      </c>
      <c r="K196" s="3">
        <v>0</v>
      </c>
      <c r="L196">
        <v>0</v>
      </c>
      <c r="M196">
        <v>0</v>
      </c>
      <c r="N196" s="3">
        <v>0</v>
      </c>
      <c r="O196" s="4">
        <v>0</v>
      </c>
    </row>
    <row r="197" spans="1:15" ht="12.75">
      <c r="A197" t="s">
        <v>145</v>
      </c>
      <c r="B197" t="s">
        <v>298</v>
      </c>
      <c r="C197" t="s">
        <v>397</v>
      </c>
      <c r="D197" t="s">
        <v>398</v>
      </c>
      <c r="E197" t="s">
        <v>399</v>
      </c>
      <c r="F197" t="s">
        <v>399</v>
      </c>
      <c r="G197" s="3">
        <v>16511.5</v>
      </c>
      <c r="H197">
        <v>121693.65</v>
      </c>
      <c r="I197">
        <v>126379.86</v>
      </c>
      <c r="J197" s="3">
        <v>11825.29</v>
      </c>
      <c r="K197" s="3">
        <v>15409.98</v>
      </c>
      <c r="L197">
        <v>115267.08</v>
      </c>
      <c r="M197">
        <v>115190.33</v>
      </c>
      <c r="N197" s="3">
        <v>15486.73</v>
      </c>
      <c r="O197" s="4">
        <v>1</v>
      </c>
    </row>
    <row r="198" spans="1:15" ht="12.75">
      <c r="A198" t="s">
        <v>145</v>
      </c>
      <c r="B198" t="s">
        <v>298</v>
      </c>
      <c r="C198" t="s">
        <v>397</v>
      </c>
      <c r="D198" t="s">
        <v>398</v>
      </c>
      <c r="E198" t="s">
        <v>400</v>
      </c>
      <c r="F198" t="s">
        <v>400</v>
      </c>
      <c r="G198" s="3">
        <v>0</v>
      </c>
      <c r="H198">
        <v>0</v>
      </c>
      <c r="I198">
        <v>0</v>
      </c>
      <c r="J198" s="3">
        <v>0</v>
      </c>
      <c r="K198" s="3">
        <v>0</v>
      </c>
      <c r="L198">
        <v>0</v>
      </c>
      <c r="M198">
        <v>0</v>
      </c>
      <c r="N198" s="3">
        <v>0</v>
      </c>
      <c r="O198" s="4">
        <v>1</v>
      </c>
    </row>
    <row r="199" spans="1:15" ht="12.75">
      <c r="A199" t="s">
        <v>145</v>
      </c>
      <c r="B199" t="s">
        <v>298</v>
      </c>
      <c r="C199" t="s">
        <v>397</v>
      </c>
      <c r="D199" t="s">
        <v>401</v>
      </c>
      <c r="E199" t="s">
        <v>402</v>
      </c>
      <c r="F199" t="s">
        <v>402</v>
      </c>
      <c r="G199" s="3">
        <v>0</v>
      </c>
      <c r="H199">
        <v>0</v>
      </c>
      <c r="I199">
        <v>0</v>
      </c>
      <c r="J199" s="3">
        <v>0</v>
      </c>
      <c r="K199" s="3">
        <v>0</v>
      </c>
      <c r="L199">
        <v>0</v>
      </c>
      <c r="M199">
        <v>0</v>
      </c>
      <c r="N199" s="3">
        <v>0</v>
      </c>
      <c r="O199" s="4">
        <v>0</v>
      </c>
    </row>
    <row r="200" spans="1:15" ht="12.75">
      <c r="A200" t="s">
        <v>145</v>
      </c>
      <c r="B200" t="s">
        <v>298</v>
      </c>
      <c r="C200" t="s">
        <v>397</v>
      </c>
      <c r="D200" t="s">
        <v>403</v>
      </c>
      <c r="E200" t="s">
        <v>404</v>
      </c>
      <c r="F200" t="s">
        <v>404</v>
      </c>
      <c r="G200" s="3">
        <v>0</v>
      </c>
      <c r="H200">
        <v>0</v>
      </c>
      <c r="I200">
        <v>0</v>
      </c>
      <c r="J200" s="3">
        <v>0</v>
      </c>
      <c r="K200" s="3">
        <v>0</v>
      </c>
      <c r="L200">
        <v>0</v>
      </c>
      <c r="M200">
        <v>0</v>
      </c>
      <c r="N200" s="3">
        <v>0</v>
      </c>
      <c r="O200" s="4">
        <v>2</v>
      </c>
    </row>
    <row r="201" spans="1:15" ht="12.75">
      <c r="A201" t="s">
        <v>145</v>
      </c>
      <c r="B201" t="s">
        <v>298</v>
      </c>
      <c r="C201" t="s">
        <v>397</v>
      </c>
      <c r="D201" t="s">
        <v>403</v>
      </c>
      <c r="E201" t="s">
        <v>405</v>
      </c>
      <c r="F201" t="s">
        <v>405</v>
      </c>
      <c r="G201" s="3">
        <v>0</v>
      </c>
      <c r="H201">
        <v>0</v>
      </c>
      <c r="I201">
        <v>0</v>
      </c>
      <c r="J201" s="3">
        <v>0</v>
      </c>
      <c r="K201" s="3">
        <v>0</v>
      </c>
      <c r="L201">
        <v>0</v>
      </c>
      <c r="M201">
        <v>0</v>
      </c>
      <c r="N201" s="3">
        <v>0</v>
      </c>
      <c r="O201" s="4">
        <v>2</v>
      </c>
    </row>
    <row r="202" spans="1:15" ht="12.75">
      <c r="A202" t="s">
        <v>145</v>
      </c>
      <c r="B202" t="s">
        <v>298</v>
      </c>
      <c r="C202" t="s">
        <v>397</v>
      </c>
      <c r="D202" t="s">
        <v>406</v>
      </c>
      <c r="E202" t="s">
        <v>407</v>
      </c>
      <c r="F202" t="s">
        <v>407</v>
      </c>
      <c r="G202" s="3">
        <v>0</v>
      </c>
      <c r="H202">
        <v>0</v>
      </c>
      <c r="I202">
        <v>0</v>
      </c>
      <c r="J202" s="3">
        <v>0</v>
      </c>
      <c r="K202" s="3">
        <v>0</v>
      </c>
      <c r="L202">
        <v>0</v>
      </c>
      <c r="M202">
        <v>0</v>
      </c>
      <c r="N202" s="3">
        <v>0</v>
      </c>
      <c r="O202" s="4">
        <v>0</v>
      </c>
    </row>
    <row r="203" spans="1:15" ht="12.75">
      <c r="A203" t="s">
        <v>145</v>
      </c>
      <c r="B203" t="s">
        <v>298</v>
      </c>
      <c r="C203" t="s">
        <v>397</v>
      </c>
      <c r="D203" t="s">
        <v>406</v>
      </c>
      <c r="E203" t="s">
        <v>408</v>
      </c>
      <c r="F203" t="s">
        <v>408</v>
      </c>
      <c r="G203" s="3">
        <v>0</v>
      </c>
      <c r="H203">
        <v>0</v>
      </c>
      <c r="I203">
        <v>0</v>
      </c>
      <c r="J203" s="3">
        <v>0</v>
      </c>
      <c r="K203" s="3">
        <v>0</v>
      </c>
      <c r="L203">
        <v>0</v>
      </c>
      <c r="M203">
        <v>0</v>
      </c>
      <c r="N203" s="3">
        <v>0</v>
      </c>
      <c r="O203" s="4">
        <v>0</v>
      </c>
    </row>
    <row r="204" spans="1:15" ht="12.75">
      <c r="A204" t="s">
        <v>145</v>
      </c>
      <c r="B204" t="s">
        <v>298</v>
      </c>
      <c r="C204" t="s">
        <v>397</v>
      </c>
      <c r="D204" t="s">
        <v>406</v>
      </c>
      <c r="E204" t="s">
        <v>409</v>
      </c>
      <c r="F204" t="s">
        <v>409</v>
      </c>
      <c r="G204" s="3">
        <v>0</v>
      </c>
      <c r="H204">
        <v>0</v>
      </c>
      <c r="I204">
        <v>0</v>
      </c>
      <c r="J204" s="3">
        <v>0</v>
      </c>
      <c r="K204" s="3">
        <v>0</v>
      </c>
      <c r="L204">
        <v>0</v>
      </c>
      <c r="M204">
        <v>0</v>
      </c>
      <c r="N204" s="3">
        <v>0</v>
      </c>
      <c r="O204" s="4">
        <v>0</v>
      </c>
    </row>
    <row r="205" spans="1:15" ht="12.75">
      <c r="A205" t="s">
        <v>145</v>
      </c>
      <c r="B205" t="s">
        <v>298</v>
      </c>
      <c r="C205" t="s">
        <v>397</v>
      </c>
      <c r="D205" t="s">
        <v>406</v>
      </c>
      <c r="E205" t="s">
        <v>410</v>
      </c>
      <c r="F205" t="s">
        <v>410</v>
      </c>
      <c r="G205" s="3">
        <v>0</v>
      </c>
      <c r="H205">
        <v>0</v>
      </c>
      <c r="I205">
        <v>0</v>
      </c>
      <c r="J205" s="3">
        <v>0</v>
      </c>
      <c r="K205" s="3">
        <v>0</v>
      </c>
      <c r="L205">
        <v>0</v>
      </c>
      <c r="M205">
        <v>0</v>
      </c>
      <c r="N205" s="3">
        <v>0</v>
      </c>
      <c r="O205" s="4">
        <v>0</v>
      </c>
    </row>
    <row r="206" spans="1:15" ht="12.75">
      <c r="A206" t="s">
        <v>145</v>
      </c>
      <c r="B206" t="s">
        <v>298</v>
      </c>
      <c r="C206" t="s">
        <v>397</v>
      </c>
      <c r="D206" t="s">
        <v>411</v>
      </c>
      <c r="E206" t="s">
        <v>412</v>
      </c>
      <c r="F206" t="s">
        <v>412</v>
      </c>
      <c r="G206" s="3">
        <v>0</v>
      </c>
      <c r="H206">
        <v>0</v>
      </c>
      <c r="I206">
        <v>0</v>
      </c>
      <c r="J206" s="3">
        <v>0</v>
      </c>
      <c r="K206" s="3">
        <v>0</v>
      </c>
      <c r="L206">
        <v>0</v>
      </c>
      <c r="M206">
        <v>0</v>
      </c>
      <c r="N206" s="3">
        <v>0</v>
      </c>
      <c r="O206" s="4">
        <v>0</v>
      </c>
    </row>
    <row r="207" spans="1:15" ht="12.75">
      <c r="A207" t="s">
        <v>145</v>
      </c>
      <c r="B207" t="s">
        <v>298</v>
      </c>
      <c r="C207" t="s">
        <v>397</v>
      </c>
      <c r="D207" t="s">
        <v>413</v>
      </c>
      <c r="E207" t="s">
        <v>414</v>
      </c>
      <c r="F207" t="s">
        <v>414</v>
      </c>
      <c r="G207" s="3">
        <v>4643.2</v>
      </c>
      <c r="H207">
        <v>9177.01</v>
      </c>
      <c r="I207">
        <v>9064.89</v>
      </c>
      <c r="J207" s="3">
        <v>4755.32</v>
      </c>
      <c r="K207" s="3">
        <v>4540.02</v>
      </c>
      <c r="L207">
        <v>10184.08</v>
      </c>
      <c r="M207">
        <v>10237.14</v>
      </c>
      <c r="N207" s="3">
        <v>4486.96</v>
      </c>
      <c r="O207" s="4">
        <v>3</v>
      </c>
    </row>
    <row r="208" spans="1:15" ht="12.75">
      <c r="A208" t="s">
        <v>145</v>
      </c>
      <c r="B208" t="s">
        <v>298</v>
      </c>
      <c r="C208" t="s">
        <v>397</v>
      </c>
      <c r="D208" t="s">
        <v>413</v>
      </c>
      <c r="E208" t="s">
        <v>415</v>
      </c>
      <c r="F208" t="s">
        <v>415</v>
      </c>
      <c r="G208" s="3">
        <v>0</v>
      </c>
      <c r="H208">
        <v>0</v>
      </c>
      <c r="I208">
        <v>0</v>
      </c>
      <c r="J208" s="3">
        <v>0</v>
      </c>
      <c r="K208" s="3">
        <v>0</v>
      </c>
      <c r="L208">
        <v>0</v>
      </c>
      <c r="M208">
        <v>0</v>
      </c>
      <c r="N208" s="3">
        <v>0</v>
      </c>
      <c r="O208" s="4">
        <v>3</v>
      </c>
    </row>
    <row r="209" spans="1:15" ht="12.75">
      <c r="A209" t="s">
        <v>145</v>
      </c>
      <c r="B209" t="s">
        <v>298</v>
      </c>
      <c r="C209" t="s">
        <v>416</v>
      </c>
      <c r="D209" t="s">
        <v>417</v>
      </c>
      <c r="E209" t="s">
        <v>418</v>
      </c>
      <c r="F209" t="s">
        <v>418</v>
      </c>
      <c r="G209" s="3">
        <v>0</v>
      </c>
      <c r="H209">
        <v>0</v>
      </c>
      <c r="I209">
        <v>0</v>
      </c>
      <c r="J209" s="3">
        <v>0</v>
      </c>
      <c r="K209" s="3">
        <v>23544.78</v>
      </c>
      <c r="L209">
        <v>64.88</v>
      </c>
      <c r="M209">
        <v>23609.66</v>
      </c>
      <c r="N209" s="3">
        <v>0</v>
      </c>
      <c r="O209" s="4">
        <v>5</v>
      </c>
    </row>
    <row r="210" spans="1:15" ht="12.75">
      <c r="A210" t="s">
        <v>145</v>
      </c>
      <c r="B210" t="s">
        <v>298</v>
      </c>
      <c r="C210" t="s">
        <v>416</v>
      </c>
      <c r="D210" t="s">
        <v>417</v>
      </c>
      <c r="E210" t="s">
        <v>419</v>
      </c>
      <c r="F210" t="s">
        <v>419</v>
      </c>
      <c r="G210" s="3">
        <v>0</v>
      </c>
      <c r="H210">
        <v>0</v>
      </c>
      <c r="I210">
        <v>0</v>
      </c>
      <c r="J210" s="3">
        <v>0</v>
      </c>
      <c r="K210" s="3">
        <v>0</v>
      </c>
      <c r="L210">
        <v>0</v>
      </c>
      <c r="M210">
        <v>0</v>
      </c>
      <c r="N210" s="3">
        <v>0</v>
      </c>
      <c r="O210" s="4">
        <v>5</v>
      </c>
    </row>
    <row r="211" spans="1:15" ht="12.75">
      <c r="A211" t="s">
        <v>145</v>
      </c>
      <c r="B211" t="s">
        <v>298</v>
      </c>
      <c r="C211" t="s">
        <v>416</v>
      </c>
      <c r="D211" t="s">
        <v>420</v>
      </c>
      <c r="E211" t="s">
        <v>421</v>
      </c>
      <c r="F211" t="s">
        <v>421</v>
      </c>
      <c r="G211" s="3">
        <v>0</v>
      </c>
      <c r="H211">
        <v>0</v>
      </c>
      <c r="I211">
        <v>0</v>
      </c>
      <c r="J211" s="3">
        <v>0</v>
      </c>
      <c r="K211" s="3">
        <v>0</v>
      </c>
      <c r="L211">
        <v>0</v>
      </c>
      <c r="M211">
        <v>0</v>
      </c>
      <c r="N211" s="3">
        <v>0</v>
      </c>
      <c r="O211" s="4">
        <v>6</v>
      </c>
    </row>
    <row r="212" spans="1:15" ht="12.75">
      <c r="A212" t="s">
        <v>145</v>
      </c>
      <c r="B212" t="s">
        <v>298</v>
      </c>
      <c r="C212" t="s">
        <v>416</v>
      </c>
      <c r="D212" t="s">
        <v>420</v>
      </c>
      <c r="E212" t="s">
        <v>422</v>
      </c>
      <c r="F212" t="s">
        <v>422</v>
      </c>
      <c r="G212" s="3">
        <v>0</v>
      </c>
      <c r="H212">
        <v>0</v>
      </c>
      <c r="I212">
        <v>0</v>
      </c>
      <c r="J212" s="3">
        <v>0</v>
      </c>
      <c r="K212" s="3">
        <v>0</v>
      </c>
      <c r="L212">
        <v>0</v>
      </c>
      <c r="M212">
        <v>0</v>
      </c>
      <c r="N212" s="3">
        <v>0</v>
      </c>
      <c r="O212" s="4">
        <v>6</v>
      </c>
    </row>
    <row r="213" spans="1:15" ht="12.75">
      <c r="A213" t="s">
        <v>145</v>
      </c>
      <c r="B213" t="s">
        <v>298</v>
      </c>
      <c r="C213" t="s">
        <v>416</v>
      </c>
      <c r="D213" t="s">
        <v>423</v>
      </c>
      <c r="E213" t="s">
        <v>424</v>
      </c>
      <c r="F213" t="s">
        <v>424</v>
      </c>
      <c r="G213" s="3">
        <v>7201.2</v>
      </c>
      <c r="H213">
        <v>125617.33</v>
      </c>
      <c r="I213">
        <v>60020.56</v>
      </c>
      <c r="J213" s="3">
        <v>72797.97</v>
      </c>
      <c r="K213" s="3">
        <v>29.58</v>
      </c>
      <c r="L213">
        <v>107619.25</v>
      </c>
      <c r="M213">
        <v>66891.11</v>
      </c>
      <c r="N213" s="3">
        <v>40757.72</v>
      </c>
      <c r="O213" s="4">
        <v>7</v>
      </c>
    </row>
    <row r="214" spans="1:15" ht="12.75">
      <c r="A214" t="s">
        <v>67</v>
      </c>
      <c r="B214" t="s">
        <v>298</v>
      </c>
      <c r="C214" t="s">
        <v>416</v>
      </c>
      <c r="D214" t="s">
        <v>425</v>
      </c>
      <c r="E214" t="s">
        <v>426</v>
      </c>
      <c r="F214" t="s">
        <v>426</v>
      </c>
      <c r="G214" s="3">
        <v>-11781.96</v>
      </c>
      <c r="H214">
        <v>79008.18</v>
      </c>
      <c r="I214">
        <v>67226.22</v>
      </c>
      <c r="J214" s="3">
        <v>0</v>
      </c>
      <c r="K214" s="3">
        <v>0</v>
      </c>
      <c r="L214">
        <v>28634.08</v>
      </c>
      <c r="M214">
        <v>28634.08</v>
      </c>
      <c r="N214" s="3">
        <v>0</v>
      </c>
      <c r="O214" s="4">
        <v>17</v>
      </c>
    </row>
    <row r="215" spans="1:15" ht="12.75">
      <c r="A215" t="s">
        <v>67</v>
      </c>
      <c r="B215" t="s">
        <v>298</v>
      </c>
      <c r="C215" t="s">
        <v>416</v>
      </c>
      <c r="D215" t="s">
        <v>425</v>
      </c>
      <c r="E215" t="s">
        <v>427</v>
      </c>
      <c r="F215" t="s">
        <v>428</v>
      </c>
      <c r="G215" s="3">
        <v>-195671.19</v>
      </c>
      <c r="H215">
        <v>531163.67</v>
      </c>
      <c r="I215">
        <v>486317.23</v>
      </c>
      <c r="J215" s="3">
        <v>-150824.75</v>
      </c>
      <c r="K215" s="3">
        <v>-183373.48</v>
      </c>
      <c r="L215">
        <v>498839.52</v>
      </c>
      <c r="M215">
        <v>454550.74</v>
      </c>
      <c r="N215" s="3">
        <v>-139084.7</v>
      </c>
      <c r="O215" s="4">
        <v>17</v>
      </c>
    </row>
    <row r="216" spans="1:15" ht="12.75">
      <c r="A216" t="s">
        <v>67</v>
      </c>
      <c r="B216" t="s">
        <v>298</v>
      </c>
      <c r="C216" t="s">
        <v>416</v>
      </c>
      <c r="D216" t="s">
        <v>425</v>
      </c>
      <c r="E216" t="s">
        <v>427</v>
      </c>
      <c r="F216" t="s">
        <v>429</v>
      </c>
      <c r="G216" s="3">
        <v>-5449.8</v>
      </c>
      <c r="H216">
        <v>11732.88</v>
      </c>
      <c r="I216">
        <v>8428.26</v>
      </c>
      <c r="J216" s="3">
        <v>-2145.18</v>
      </c>
      <c r="K216" s="3">
        <v>-2739.8</v>
      </c>
      <c r="L216">
        <v>7794.69</v>
      </c>
      <c r="M216">
        <v>6109.25</v>
      </c>
      <c r="N216" s="3">
        <v>-1054.36</v>
      </c>
      <c r="O216" s="4">
        <v>17</v>
      </c>
    </row>
    <row r="217" spans="1:15" ht="12.75">
      <c r="A217" t="s">
        <v>67</v>
      </c>
      <c r="B217" t="s">
        <v>298</v>
      </c>
      <c r="C217" t="s">
        <v>416</v>
      </c>
      <c r="D217" t="s">
        <v>425</v>
      </c>
      <c r="E217" t="s">
        <v>427</v>
      </c>
      <c r="F217" t="s">
        <v>430</v>
      </c>
      <c r="G217" s="3">
        <v>-977.36</v>
      </c>
      <c r="H217">
        <v>4834.36</v>
      </c>
      <c r="I217">
        <v>4844.13</v>
      </c>
      <c r="J217" s="3">
        <v>-987.13</v>
      </c>
      <c r="K217" s="3">
        <v>0</v>
      </c>
      <c r="L217">
        <v>1900</v>
      </c>
      <c r="M217">
        <v>1900</v>
      </c>
      <c r="N217" s="3">
        <v>0</v>
      </c>
      <c r="O217" s="4">
        <v>17</v>
      </c>
    </row>
    <row r="218" spans="1:15" ht="12.75">
      <c r="A218" t="s">
        <v>67</v>
      </c>
      <c r="B218" t="s">
        <v>298</v>
      </c>
      <c r="C218" t="s">
        <v>416</v>
      </c>
      <c r="D218" t="s">
        <v>425</v>
      </c>
      <c r="E218" t="s">
        <v>427</v>
      </c>
      <c r="F218" t="s">
        <v>431</v>
      </c>
      <c r="G218" s="3">
        <v>0</v>
      </c>
      <c r="H218">
        <v>0</v>
      </c>
      <c r="I218">
        <v>0</v>
      </c>
      <c r="J218" s="3">
        <v>0</v>
      </c>
      <c r="K218" s="3">
        <v>0</v>
      </c>
      <c r="L218">
        <v>0</v>
      </c>
      <c r="M218">
        <v>0</v>
      </c>
      <c r="N218" s="3">
        <v>0</v>
      </c>
      <c r="O218" s="4">
        <v>17</v>
      </c>
    </row>
    <row r="219" spans="1:15" ht="12.75">
      <c r="A219" t="s">
        <v>67</v>
      </c>
      <c r="B219" t="s">
        <v>298</v>
      </c>
      <c r="C219" t="s">
        <v>416</v>
      </c>
      <c r="D219" t="s">
        <v>432</v>
      </c>
      <c r="E219" t="s">
        <v>433</v>
      </c>
      <c r="F219" t="s">
        <v>433</v>
      </c>
      <c r="G219" s="3">
        <v>-121887.16</v>
      </c>
      <c r="H219">
        <v>1008241.03</v>
      </c>
      <c r="I219">
        <v>1008645.98</v>
      </c>
      <c r="J219" s="3">
        <v>-122292.11</v>
      </c>
      <c r="K219" s="3">
        <v>-116354.12</v>
      </c>
      <c r="L219">
        <v>931609.43</v>
      </c>
      <c r="M219">
        <v>927495.35</v>
      </c>
      <c r="N219" s="3">
        <v>-112240.04</v>
      </c>
      <c r="O219" s="4">
        <v>18</v>
      </c>
    </row>
    <row r="220" spans="1:15" ht="12.75">
      <c r="A220" t="s">
        <v>67</v>
      </c>
      <c r="B220" t="s">
        <v>298</v>
      </c>
      <c r="C220" t="s">
        <v>416</v>
      </c>
      <c r="D220" t="s">
        <v>432</v>
      </c>
      <c r="E220" t="s">
        <v>434</v>
      </c>
      <c r="F220" t="s">
        <v>434</v>
      </c>
      <c r="G220" s="3">
        <v>0</v>
      </c>
      <c r="H220">
        <v>0</v>
      </c>
      <c r="I220">
        <v>0</v>
      </c>
      <c r="J220" s="3">
        <v>0</v>
      </c>
      <c r="K220" s="3">
        <v>0</v>
      </c>
      <c r="L220">
        <v>0</v>
      </c>
      <c r="M220">
        <v>0</v>
      </c>
      <c r="N220" s="3">
        <v>0</v>
      </c>
      <c r="O220" s="4">
        <v>18</v>
      </c>
    </row>
    <row r="221" spans="1:15" ht="12.75">
      <c r="A221" t="s">
        <v>67</v>
      </c>
      <c r="B221" t="s">
        <v>298</v>
      </c>
      <c r="C221" t="s">
        <v>416</v>
      </c>
      <c r="D221" t="s">
        <v>432</v>
      </c>
      <c r="E221" t="s">
        <v>435</v>
      </c>
      <c r="F221" t="s">
        <v>435</v>
      </c>
      <c r="G221" s="3">
        <v>-22846.84</v>
      </c>
      <c r="H221">
        <v>131057.55</v>
      </c>
      <c r="I221">
        <v>120293.01</v>
      </c>
      <c r="J221" s="3">
        <v>-12082.3</v>
      </c>
      <c r="K221" s="3">
        <v>-20449.56</v>
      </c>
      <c r="L221">
        <v>120075.24</v>
      </c>
      <c r="M221">
        <v>110909.72</v>
      </c>
      <c r="N221" s="3">
        <v>-11284.04</v>
      </c>
      <c r="O221" s="4">
        <v>18</v>
      </c>
    </row>
    <row r="222" spans="1:15" ht="12.75">
      <c r="A222" t="s">
        <v>67</v>
      </c>
      <c r="B222" t="s">
        <v>298</v>
      </c>
      <c r="C222" t="s">
        <v>416</v>
      </c>
      <c r="D222" t="s">
        <v>432</v>
      </c>
      <c r="E222" t="s">
        <v>436</v>
      </c>
      <c r="F222" t="s">
        <v>436</v>
      </c>
      <c r="G222" s="3">
        <v>0</v>
      </c>
      <c r="H222">
        <v>0</v>
      </c>
      <c r="I222">
        <v>0</v>
      </c>
      <c r="J222" s="3">
        <v>0</v>
      </c>
      <c r="K222" s="3">
        <v>0</v>
      </c>
      <c r="L222">
        <v>0</v>
      </c>
      <c r="M222">
        <v>0</v>
      </c>
      <c r="N222" s="3">
        <v>0</v>
      </c>
      <c r="O222" s="4">
        <v>18</v>
      </c>
    </row>
    <row r="223" spans="1:15" ht="12.75">
      <c r="A223" t="s">
        <v>67</v>
      </c>
      <c r="B223" t="s">
        <v>298</v>
      </c>
      <c r="C223" t="s">
        <v>416</v>
      </c>
      <c r="D223" t="s">
        <v>437</v>
      </c>
      <c r="E223" t="s">
        <v>438</v>
      </c>
      <c r="F223" t="s">
        <v>438</v>
      </c>
      <c r="G223" s="3">
        <v>-3125.11</v>
      </c>
      <c r="H223">
        <v>128951.48</v>
      </c>
      <c r="I223">
        <v>121693.65</v>
      </c>
      <c r="J223" s="3">
        <v>4132.72</v>
      </c>
      <c r="K223" s="3">
        <v>29.58</v>
      </c>
      <c r="L223">
        <v>113200.68</v>
      </c>
      <c r="M223">
        <v>115296.66</v>
      </c>
      <c r="N223" s="3">
        <v>-2066.4</v>
      </c>
      <c r="O223" s="4">
        <v>19</v>
      </c>
    </row>
    <row r="224" spans="1:15" ht="12.75">
      <c r="A224" t="s">
        <v>67</v>
      </c>
      <c r="B224" t="s">
        <v>298</v>
      </c>
      <c r="C224" t="s">
        <v>416</v>
      </c>
      <c r="D224" t="s">
        <v>437</v>
      </c>
      <c r="E224" t="s">
        <v>439</v>
      </c>
      <c r="F224" t="s">
        <v>439</v>
      </c>
      <c r="G224" s="3">
        <v>0</v>
      </c>
      <c r="H224">
        <v>0</v>
      </c>
      <c r="I224">
        <v>0</v>
      </c>
      <c r="J224" s="3">
        <v>0</v>
      </c>
      <c r="K224" s="3">
        <v>0</v>
      </c>
      <c r="L224">
        <v>10160.42</v>
      </c>
      <c r="M224">
        <v>10160.42</v>
      </c>
      <c r="N224" s="3">
        <v>0</v>
      </c>
      <c r="O224" s="4">
        <v>19</v>
      </c>
    </row>
    <row r="225" spans="1:15" ht="12.75">
      <c r="A225" t="s">
        <v>145</v>
      </c>
      <c r="B225" t="s">
        <v>298</v>
      </c>
      <c r="C225" t="s">
        <v>440</v>
      </c>
      <c r="D225" t="s">
        <v>441</v>
      </c>
      <c r="E225" t="s">
        <v>442</v>
      </c>
      <c r="F225" t="s">
        <v>442</v>
      </c>
      <c r="G225" s="3">
        <v>0</v>
      </c>
      <c r="H225">
        <v>0</v>
      </c>
      <c r="I225">
        <v>0</v>
      </c>
      <c r="J225" s="3">
        <v>0</v>
      </c>
      <c r="K225" s="3">
        <v>0</v>
      </c>
      <c r="L225">
        <v>0</v>
      </c>
      <c r="M225">
        <v>0</v>
      </c>
      <c r="N225" s="3">
        <v>0</v>
      </c>
      <c r="O225" s="4">
        <v>0</v>
      </c>
    </row>
    <row r="226" spans="1:15" ht="12.75">
      <c r="A226" t="s">
        <v>67</v>
      </c>
      <c r="B226" t="s">
        <v>298</v>
      </c>
      <c r="C226" t="s">
        <v>440</v>
      </c>
      <c r="D226" t="s">
        <v>443</v>
      </c>
      <c r="E226" t="s">
        <v>444</v>
      </c>
      <c r="F226" t="s">
        <v>444</v>
      </c>
      <c r="G226" s="3">
        <v>0</v>
      </c>
      <c r="H226">
        <v>0</v>
      </c>
      <c r="I226">
        <v>0</v>
      </c>
      <c r="J226" s="3">
        <v>0</v>
      </c>
      <c r="K226" s="3">
        <v>0</v>
      </c>
      <c r="L226">
        <v>0</v>
      </c>
      <c r="M226">
        <v>0</v>
      </c>
      <c r="N226" s="3">
        <v>0</v>
      </c>
      <c r="O226" s="4">
        <v>0</v>
      </c>
    </row>
    <row r="227" spans="1:15" ht="12.75">
      <c r="A227" t="s">
        <v>145</v>
      </c>
      <c r="B227" t="s">
        <v>298</v>
      </c>
      <c r="C227" t="s">
        <v>445</v>
      </c>
      <c r="D227" t="s">
        <v>446</v>
      </c>
      <c r="E227" t="s">
        <v>447</v>
      </c>
      <c r="F227" t="s">
        <v>447</v>
      </c>
      <c r="G227" s="3">
        <v>-3041380.73</v>
      </c>
      <c r="H227">
        <v>0</v>
      </c>
      <c r="I227">
        <v>0</v>
      </c>
      <c r="J227" s="3">
        <v>-3041380.73</v>
      </c>
      <c r="K227" s="3">
        <v>-2695399.77</v>
      </c>
      <c r="L227">
        <v>0</v>
      </c>
      <c r="M227">
        <v>0</v>
      </c>
      <c r="N227" s="3">
        <v>-2695399.77</v>
      </c>
      <c r="O227" s="4">
        <v>0</v>
      </c>
    </row>
    <row r="228" spans="1:15" ht="12.75">
      <c r="A228" t="s">
        <v>145</v>
      </c>
      <c r="B228" t="s">
        <v>298</v>
      </c>
      <c r="C228" t="s">
        <v>445</v>
      </c>
      <c r="D228" t="s">
        <v>446</v>
      </c>
      <c r="E228" t="s">
        <v>448</v>
      </c>
      <c r="F228" t="s">
        <v>448</v>
      </c>
      <c r="G228" s="3">
        <v>0</v>
      </c>
      <c r="H228">
        <v>0</v>
      </c>
      <c r="I228">
        <v>0</v>
      </c>
      <c r="J228" s="3">
        <v>0</v>
      </c>
      <c r="K228" s="3">
        <v>0</v>
      </c>
      <c r="L228">
        <v>0</v>
      </c>
      <c r="M228">
        <v>0</v>
      </c>
      <c r="N228" s="3">
        <v>0</v>
      </c>
      <c r="O228" s="4">
        <v>0</v>
      </c>
    </row>
    <row r="229" spans="1:15" ht="12.75">
      <c r="A229" t="s">
        <v>145</v>
      </c>
      <c r="B229" t="s">
        <v>298</v>
      </c>
      <c r="C229" t="s">
        <v>445</v>
      </c>
      <c r="D229" t="s">
        <v>446</v>
      </c>
      <c r="E229" t="s">
        <v>449</v>
      </c>
      <c r="F229" t="s">
        <v>449</v>
      </c>
      <c r="G229" s="3">
        <v>0</v>
      </c>
      <c r="H229">
        <v>0</v>
      </c>
      <c r="I229">
        <v>0</v>
      </c>
      <c r="J229" s="3">
        <v>0</v>
      </c>
      <c r="K229" s="3">
        <v>0</v>
      </c>
      <c r="L229">
        <v>0</v>
      </c>
      <c r="M229">
        <v>0</v>
      </c>
      <c r="N229" s="3">
        <v>0</v>
      </c>
      <c r="O229" s="4">
        <v>0</v>
      </c>
    </row>
    <row r="230" spans="1:15" ht="12.75">
      <c r="A230" t="s">
        <v>145</v>
      </c>
      <c r="B230" t="s">
        <v>298</v>
      </c>
      <c r="C230" t="s">
        <v>445</v>
      </c>
      <c r="D230" t="s">
        <v>446</v>
      </c>
      <c r="E230" t="s">
        <v>450</v>
      </c>
      <c r="F230" t="s">
        <v>450</v>
      </c>
      <c r="G230" s="3">
        <v>0</v>
      </c>
      <c r="H230">
        <v>0</v>
      </c>
      <c r="I230">
        <v>0</v>
      </c>
      <c r="J230" s="3">
        <v>0</v>
      </c>
      <c r="K230" s="3">
        <v>0</v>
      </c>
      <c r="L230">
        <v>0</v>
      </c>
      <c r="M230">
        <v>0</v>
      </c>
      <c r="N230" s="3">
        <v>0</v>
      </c>
      <c r="O230" s="4">
        <v>0</v>
      </c>
    </row>
    <row r="231" spans="1:15" ht="12.75">
      <c r="A231" t="s">
        <v>67</v>
      </c>
      <c r="B231" t="s">
        <v>451</v>
      </c>
      <c r="C231" t="s">
        <v>452</v>
      </c>
      <c r="D231" t="s">
        <v>453</v>
      </c>
      <c r="E231" t="s">
        <v>454</v>
      </c>
      <c r="F231" t="s">
        <v>454</v>
      </c>
      <c r="G231" s="3">
        <v>0</v>
      </c>
      <c r="H231">
        <v>0</v>
      </c>
      <c r="I231">
        <v>0</v>
      </c>
      <c r="J231" s="3">
        <v>0</v>
      </c>
      <c r="K231" s="3">
        <v>0</v>
      </c>
      <c r="L231">
        <v>0</v>
      </c>
      <c r="M231">
        <v>0</v>
      </c>
      <c r="N231" s="3">
        <v>0</v>
      </c>
      <c r="O231" s="4">
        <v>0</v>
      </c>
    </row>
    <row r="232" spans="1:15" ht="12.75">
      <c r="A232" t="s">
        <v>67</v>
      </c>
      <c r="B232" t="s">
        <v>451</v>
      </c>
      <c r="C232" t="s">
        <v>455</v>
      </c>
      <c r="D232" t="s">
        <v>456</v>
      </c>
      <c r="E232" t="s">
        <v>457</v>
      </c>
      <c r="F232" t="s">
        <v>457</v>
      </c>
      <c r="G232" s="3">
        <v>0</v>
      </c>
      <c r="H232">
        <v>0</v>
      </c>
      <c r="I232">
        <v>0</v>
      </c>
      <c r="J232" s="3">
        <v>0</v>
      </c>
      <c r="K232" s="3">
        <v>0</v>
      </c>
      <c r="L232">
        <v>0</v>
      </c>
      <c r="M232">
        <v>0</v>
      </c>
      <c r="N232" s="3">
        <v>0</v>
      </c>
      <c r="O232" s="4">
        <v>0</v>
      </c>
    </row>
    <row r="233" spans="1:15" ht="12.75">
      <c r="A233" t="s">
        <v>67</v>
      </c>
      <c r="B233" t="s">
        <v>451</v>
      </c>
      <c r="C233" t="s">
        <v>458</v>
      </c>
      <c r="D233" t="s">
        <v>459</v>
      </c>
      <c r="E233" t="s">
        <v>460</v>
      </c>
      <c r="F233" t="s">
        <v>460</v>
      </c>
      <c r="G233" s="3">
        <v>-472563.21</v>
      </c>
      <c r="H233">
        <v>373961.21</v>
      </c>
      <c r="I233">
        <v>0</v>
      </c>
      <c r="J233" s="3">
        <v>-98602</v>
      </c>
      <c r="K233" s="3">
        <v>-771386.2</v>
      </c>
      <c r="L233">
        <v>523372.63</v>
      </c>
      <c r="M233">
        <v>0</v>
      </c>
      <c r="N233" s="3">
        <v>-248013.57</v>
      </c>
      <c r="O233" s="4">
        <v>0</v>
      </c>
    </row>
    <row r="234" spans="1:15" ht="12.75">
      <c r="A234" t="s">
        <v>67</v>
      </c>
      <c r="B234" t="s">
        <v>451</v>
      </c>
      <c r="C234" t="s">
        <v>458</v>
      </c>
      <c r="D234" t="s">
        <v>461</v>
      </c>
      <c r="E234" t="s">
        <v>462</v>
      </c>
      <c r="F234" t="s">
        <v>462</v>
      </c>
      <c r="G234" s="3">
        <v>0</v>
      </c>
      <c r="H234">
        <v>0</v>
      </c>
      <c r="I234">
        <v>0</v>
      </c>
      <c r="J234" s="3">
        <v>0</v>
      </c>
      <c r="K234" s="3">
        <v>0</v>
      </c>
      <c r="L234">
        <v>0</v>
      </c>
      <c r="M234">
        <v>0</v>
      </c>
      <c r="N234" s="3">
        <v>0</v>
      </c>
      <c r="O234" s="4">
        <v>23</v>
      </c>
    </row>
    <row r="235" spans="1:15" ht="12.75">
      <c r="A235" t="s">
        <v>67</v>
      </c>
      <c r="B235" t="s">
        <v>451</v>
      </c>
      <c r="C235" t="s">
        <v>458</v>
      </c>
      <c r="D235" t="s">
        <v>463</v>
      </c>
      <c r="E235" t="s">
        <v>464</v>
      </c>
      <c r="F235" t="s">
        <v>464</v>
      </c>
      <c r="G235" s="3">
        <v>0</v>
      </c>
      <c r="H235">
        <v>0</v>
      </c>
      <c r="I235">
        <v>0</v>
      </c>
      <c r="J235" s="3">
        <v>0</v>
      </c>
      <c r="K235" s="3">
        <v>0</v>
      </c>
      <c r="L235">
        <v>0</v>
      </c>
      <c r="M235">
        <v>0</v>
      </c>
      <c r="N235" s="3">
        <v>0</v>
      </c>
      <c r="O235" s="4">
        <v>0</v>
      </c>
    </row>
    <row r="236" spans="1:15" ht="12.75">
      <c r="A236" t="s">
        <v>67</v>
      </c>
      <c r="B236" t="s">
        <v>451</v>
      </c>
      <c r="C236" t="s">
        <v>458</v>
      </c>
      <c r="D236" t="s">
        <v>465</v>
      </c>
      <c r="E236" t="s">
        <v>466</v>
      </c>
      <c r="F236" t="s">
        <v>466</v>
      </c>
      <c r="G236" s="3">
        <v>0</v>
      </c>
      <c r="H236">
        <v>0</v>
      </c>
      <c r="I236">
        <v>0</v>
      </c>
      <c r="J236" s="3">
        <v>0</v>
      </c>
      <c r="K236" s="3">
        <v>0</v>
      </c>
      <c r="L236">
        <v>0</v>
      </c>
      <c r="M236">
        <v>0</v>
      </c>
      <c r="N236" s="3">
        <v>0</v>
      </c>
      <c r="O236" s="4">
        <v>0</v>
      </c>
    </row>
    <row r="237" spans="1:15" ht="12.75">
      <c r="A237" t="s">
        <v>67</v>
      </c>
      <c r="B237" t="s">
        <v>451</v>
      </c>
      <c r="C237" t="s">
        <v>458</v>
      </c>
      <c r="D237" t="s">
        <v>467</v>
      </c>
      <c r="E237" t="s">
        <v>468</v>
      </c>
      <c r="F237" t="s">
        <v>468</v>
      </c>
      <c r="G237" s="3">
        <v>0</v>
      </c>
      <c r="H237">
        <v>0</v>
      </c>
      <c r="I237">
        <v>0</v>
      </c>
      <c r="J237" s="3">
        <v>0</v>
      </c>
      <c r="K237" s="3">
        <v>0</v>
      </c>
      <c r="L237">
        <v>0</v>
      </c>
      <c r="M237">
        <v>0</v>
      </c>
      <c r="N237" s="3">
        <v>0</v>
      </c>
      <c r="O237" s="4">
        <v>0</v>
      </c>
    </row>
    <row r="238" spans="1:15" ht="12.75">
      <c r="A238" t="s">
        <v>67</v>
      </c>
      <c r="B238" t="s">
        <v>451</v>
      </c>
      <c r="C238" t="s">
        <v>458</v>
      </c>
      <c r="D238" t="s">
        <v>469</v>
      </c>
      <c r="E238" t="s">
        <v>470</v>
      </c>
      <c r="F238" t="s">
        <v>470</v>
      </c>
      <c r="G238" s="3">
        <v>0</v>
      </c>
      <c r="H238">
        <v>0</v>
      </c>
      <c r="I238">
        <v>0</v>
      </c>
      <c r="J238" s="3">
        <v>0</v>
      </c>
      <c r="K238" s="3">
        <v>0</v>
      </c>
      <c r="L238">
        <v>0</v>
      </c>
      <c r="M238">
        <v>0</v>
      </c>
      <c r="N238" s="3">
        <v>0</v>
      </c>
      <c r="O238" s="4">
        <v>0</v>
      </c>
    </row>
    <row r="239" spans="1:15" ht="12.75">
      <c r="A239" t="s">
        <v>67</v>
      </c>
      <c r="B239" t="s">
        <v>451</v>
      </c>
      <c r="C239" t="s">
        <v>458</v>
      </c>
      <c r="D239" t="s">
        <v>471</v>
      </c>
      <c r="E239" t="s">
        <v>472</v>
      </c>
      <c r="F239" t="s">
        <v>472</v>
      </c>
      <c r="G239" s="3">
        <v>0</v>
      </c>
      <c r="H239">
        <v>0</v>
      </c>
      <c r="I239">
        <v>0</v>
      </c>
      <c r="J239" s="3">
        <v>0</v>
      </c>
      <c r="K239" s="3">
        <v>0</v>
      </c>
      <c r="L239">
        <v>0</v>
      </c>
      <c r="M239">
        <v>0</v>
      </c>
      <c r="N239" s="3">
        <v>0</v>
      </c>
      <c r="O239" s="4">
        <v>0</v>
      </c>
    </row>
    <row r="240" spans="1:15" ht="12.75">
      <c r="A240" t="s">
        <v>145</v>
      </c>
      <c r="B240" t="s">
        <v>451</v>
      </c>
      <c r="C240" t="s">
        <v>473</v>
      </c>
      <c r="D240" t="s">
        <v>474</v>
      </c>
      <c r="E240" t="s">
        <v>475</v>
      </c>
      <c r="F240" t="s">
        <v>475</v>
      </c>
      <c r="G240" s="3">
        <v>0</v>
      </c>
      <c r="H240">
        <v>0</v>
      </c>
      <c r="I240">
        <v>0</v>
      </c>
      <c r="J240" s="3">
        <v>0</v>
      </c>
      <c r="K240" s="3">
        <v>0</v>
      </c>
      <c r="L240">
        <v>0</v>
      </c>
      <c r="M240">
        <v>0</v>
      </c>
      <c r="N240" s="3">
        <v>0</v>
      </c>
      <c r="O240" s="4">
        <v>0</v>
      </c>
    </row>
    <row r="241" spans="1:15" ht="12.75">
      <c r="A241" t="s">
        <v>145</v>
      </c>
      <c r="B241" t="s">
        <v>451</v>
      </c>
      <c r="C241" t="s">
        <v>473</v>
      </c>
      <c r="D241" t="s">
        <v>474</v>
      </c>
      <c r="E241" t="s">
        <v>476</v>
      </c>
      <c r="F241" t="s">
        <v>476</v>
      </c>
      <c r="G241" s="3">
        <v>0</v>
      </c>
      <c r="H241">
        <v>0</v>
      </c>
      <c r="I241">
        <v>0</v>
      </c>
      <c r="J241" s="3">
        <v>0</v>
      </c>
      <c r="K241" s="3">
        <v>0</v>
      </c>
      <c r="L241">
        <v>0</v>
      </c>
      <c r="M241">
        <v>0</v>
      </c>
      <c r="N241" s="3">
        <v>0</v>
      </c>
      <c r="O241" s="4">
        <v>0</v>
      </c>
    </row>
    <row r="242" spans="1:15" ht="12.75">
      <c r="A242" t="s">
        <v>145</v>
      </c>
      <c r="B242" t="s">
        <v>451</v>
      </c>
      <c r="C242" t="s">
        <v>473</v>
      </c>
      <c r="D242" t="s">
        <v>474</v>
      </c>
      <c r="E242" t="s">
        <v>477</v>
      </c>
      <c r="F242" t="s">
        <v>477</v>
      </c>
      <c r="G242" s="3">
        <v>0</v>
      </c>
      <c r="H242">
        <v>0</v>
      </c>
      <c r="I242">
        <v>0</v>
      </c>
      <c r="J242" s="3">
        <v>0</v>
      </c>
      <c r="K242" s="3">
        <v>0</v>
      </c>
      <c r="L242">
        <v>0</v>
      </c>
      <c r="M242">
        <v>0</v>
      </c>
      <c r="N242" s="3">
        <v>0</v>
      </c>
      <c r="O242" s="4">
        <v>0</v>
      </c>
    </row>
    <row r="243" spans="1:15" ht="12.75">
      <c r="A243" t="s">
        <v>145</v>
      </c>
      <c r="B243" t="s">
        <v>451</v>
      </c>
      <c r="C243" t="s">
        <v>473</v>
      </c>
      <c r="D243" t="s">
        <v>478</v>
      </c>
      <c r="E243" t="s">
        <v>479</v>
      </c>
      <c r="F243" t="s">
        <v>479</v>
      </c>
      <c r="G243" s="3">
        <v>0</v>
      </c>
      <c r="H243">
        <v>0</v>
      </c>
      <c r="I243">
        <v>0</v>
      </c>
      <c r="J243" s="3">
        <v>0</v>
      </c>
      <c r="K243" s="3">
        <v>0</v>
      </c>
      <c r="L243">
        <v>0</v>
      </c>
      <c r="M243">
        <v>0</v>
      </c>
      <c r="N243" s="3">
        <v>0</v>
      </c>
      <c r="O243" s="4">
        <v>0</v>
      </c>
    </row>
    <row r="244" spans="1:15" ht="12.75">
      <c r="A244" t="s">
        <v>145</v>
      </c>
      <c r="B244" t="s">
        <v>451</v>
      </c>
      <c r="C244" t="s">
        <v>473</v>
      </c>
      <c r="D244" t="s">
        <v>478</v>
      </c>
      <c r="E244" t="s">
        <v>480</v>
      </c>
      <c r="F244" t="s">
        <v>480</v>
      </c>
      <c r="G244" s="3">
        <v>0</v>
      </c>
      <c r="H244">
        <v>0</v>
      </c>
      <c r="I244">
        <v>0</v>
      </c>
      <c r="J244" s="3">
        <v>0</v>
      </c>
      <c r="K244" s="3">
        <v>0</v>
      </c>
      <c r="L244">
        <v>0</v>
      </c>
      <c r="M244">
        <v>0</v>
      </c>
      <c r="N244" s="3">
        <v>0</v>
      </c>
      <c r="O244" s="4">
        <v>0</v>
      </c>
    </row>
    <row r="245" spans="1:15" ht="12.75">
      <c r="A245" t="s">
        <v>145</v>
      </c>
      <c r="B245" t="s">
        <v>451</v>
      </c>
      <c r="C245" t="s">
        <v>473</v>
      </c>
      <c r="D245" t="s">
        <v>478</v>
      </c>
      <c r="E245" t="s">
        <v>481</v>
      </c>
      <c r="F245" t="s">
        <v>481</v>
      </c>
      <c r="G245" s="3">
        <v>0</v>
      </c>
      <c r="H245">
        <v>0</v>
      </c>
      <c r="I245">
        <v>0</v>
      </c>
      <c r="J245" s="3">
        <v>0</v>
      </c>
      <c r="K245" s="3">
        <v>0</v>
      </c>
      <c r="L245">
        <v>0</v>
      </c>
      <c r="M245">
        <v>0</v>
      </c>
      <c r="N245" s="3">
        <v>0</v>
      </c>
      <c r="O245" s="4">
        <v>0</v>
      </c>
    </row>
    <row r="246" spans="1:15" ht="12.75">
      <c r="A246" t="s">
        <v>145</v>
      </c>
      <c r="B246" t="s">
        <v>451</v>
      </c>
      <c r="C246" t="s">
        <v>473</v>
      </c>
      <c r="D246" t="s">
        <v>482</v>
      </c>
      <c r="E246" t="s">
        <v>483</v>
      </c>
      <c r="F246" t="s">
        <v>483</v>
      </c>
      <c r="G246" s="3">
        <v>0</v>
      </c>
      <c r="H246">
        <v>0</v>
      </c>
      <c r="I246">
        <v>0</v>
      </c>
      <c r="J246" s="3">
        <v>0</v>
      </c>
      <c r="K246" s="3">
        <v>0</v>
      </c>
      <c r="L246">
        <v>0</v>
      </c>
      <c r="M246">
        <v>0</v>
      </c>
      <c r="N246" s="3">
        <v>0</v>
      </c>
      <c r="O246" s="4">
        <v>0</v>
      </c>
    </row>
    <row r="247" spans="1:15" ht="12.75">
      <c r="A247" t="s">
        <v>145</v>
      </c>
      <c r="B247" t="s">
        <v>451</v>
      </c>
      <c r="C247" t="s">
        <v>473</v>
      </c>
      <c r="D247" t="s">
        <v>484</v>
      </c>
      <c r="E247" t="s">
        <v>485</v>
      </c>
      <c r="F247" t="s">
        <v>485</v>
      </c>
      <c r="G247" s="3">
        <v>0</v>
      </c>
      <c r="H247">
        <v>0</v>
      </c>
      <c r="I247">
        <v>0</v>
      </c>
      <c r="J247" s="3">
        <v>0</v>
      </c>
      <c r="K247" s="3">
        <v>0</v>
      </c>
      <c r="L247">
        <v>0</v>
      </c>
      <c r="M247">
        <v>0</v>
      </c>
      <c r="N247" s="3">
        <v>0</v>
      </c>
      <c r="O247" s="4">
        <v>0</v>
      </c>
    </row>
    <row r="248" spans="1:15" ht="12.75">
      <c r="A248" t="s">
        <v>145</v>
      </c>
      <c r="B248" t="s">
        <v>451</v>
      </c>
      <c r="C248" t="s">
        <v>473</v>
      </c>
      <c r="D248" t="s">
        <v>486</v>
      </c>
      <c r="E248" t="s">
        <v>487</v>
      </c>
      <c r="F248" t="s">
        <v>487</v>
      </c>
      <c r="G248" s="3">
        <v>0</v>
      </c>
      <c r="H248">
        <v>0</v>
      </c>
      <c r="I248">
        <v>0</v>
      </c>
      <c r="J248" s="3">
        <v>0</v>
      </c>
      <c r="K248" s="3">
        <v>0</v>
      </c>
      <c r="L248">
        <v>0</v>
      </c>
      <c r="M248">
        <v>0</v>
      </c>
      <c r="N248" s="3">
        <v>0</v>
      </c>
      <c r="O248" s="4">
        <v>0</v>
      </c>
    </row>
    <row r="249" spans="1:15" ht="12.75">
      <c r="A249" t="s">
        <v>145</v>
      </c>
      <c r="B249" t="s">
        <v>451</v>
      </c>
      <c r="C249" t="s">
        <v>488</v>
      </c>
      <c r="D249" t="s">
        <v>489</v>
      </c>
      <c r="E249" t="s">
        <v>490</v>
      </c>
      <c r="F249" t="s">
        <v>490</v>
      </c>
      <c r="G249" s="3">
        <v>0</v>
      </c>
      <c r="H249">
        <v>0</v>
      </c>
      <c r="I249">
        <v>0</v>
      </c>
      <c r="J249" s="3">
        <v>0</v>
      </c>
      <c r="K249" s="3">
        <v>0</v>
      </c>
      <c r="L249">
        <v>0</v>
      </c>
      <c r="M249">
        <v>0</v>
      </c>
      <c r="N249" s="3">
        <v>0</v>
      </c>
      <c r="O249" s="4">
        <v>0</v>
      </c>
    </row>
    <row r="250" spans="1:15" ht="12.75">
      <c r="A250" t="s">
        <v>145</v>
      </c>
      <c r="B250" t="s">
        <v>451</v>
      </c>
      <c r="C250" t="s">
        <v>488</v>
      </c>
      <c r="D250" t="s">
        <v>489</v>
      </c>
      <c r="E250" t="s">
        <v>491</v>
      </c>
      <c r="F250" t="s">
        <v>491</v>
      </c>
      <c r="G250" s="3">
        <v>0</v>
      </c>
      <c r="H250">
        <v>0</v>
      </c>
      <c r="I250">
        <v>0</v>
      </c>
      <c r="J250" s="3">
        <v>0</v>
      </c>
      <c r="K250" s="3">
        <v>0</v>
      </c>
      <c r="L250">
        <v>0</v>
      </c>
      <c r="M250">
        <v>0</v>
      </c>
      <c r="N250" s="3">
        <v>0</v>
      </c>
      <c r="O250" s="4">
        <v>0</v>
      </c>
    </row>
    <row r="251" spans="1:15" ht="12.75">
      <c r="A251" t="s">
        <v>145</v>
      </c>
      <c r="B251" t="s">
        <v>451</v>
      </c>
      <c r="C251" t="s">
        <v>488</v>
      </c>
      <c r="D251" t="s">
        <v>492</v>
      </c>
      <c r="E251" t="s">
        <v>493</v>
      </c>
      <c r="F251" t="s">
        <v>493</v>
      </c>
      <c r="G251" s="3">
        <v>0</v>
      </c>
      <c r="H251">
        <v>0</v>
      </c>
      <c r="I251">
        <v>0</v>
      </c>
      <c r="J251" s="3">
        <v>0</v>
      </c>
      <c r="K251" s="3">
        <v>0</v>
      </c>
      <c r="L251">
        <v>0</v>
      </c>
      <c r="M251">
        <v>0</v>
      </c>
      <c r="N251" s="3">
        <v>0</v>
      </c>
      <c r="O251" s="4">
        <v>0</v>
      </c>
    </row>
    <row r="252" spans="1:15" ht="12.75">
      <c r="A252" t="s">
        <v>145</v>
      </c>
      <c r="B252" t="s">
        <v>451</v>
      </c>
      <c r="C252" t="s">
        <v>488</v>
      </c>
      <c r="D252" t="s">
        <v>492</v>
      </c>
      <c r="E252" t="s">
        <v>494</v>
      </c>
      <c r="F252" t="s">
        <v>494</v>
      </c>
      <c r="G252" s="3">
        <v>0</v>
      </c>
      <c r="H252">
        <v>0</v>
      </c>
      <c r="I252">
        <v>0</v>
      </c>
      <c r="J252" s="3">
        <v>0</v>
      </c>
      <c r="K252" s="3">
        <v>0</v>
      </c>
      <c r="L252">
        <v>0</v>
      </c>
      <c r="M252">
        <v>0</v>
      </c>
      <c r="N252" s="3">
        <v>0</v>
      </c>
      <c r="O252" s="4">
        <v>0</v>
      </c>
    </row>
    <row r="253" spans="1:15" ht="12.75">
      <c r="A253" t="s">
        <v>145</v>
      </c>
      <c r="B253" t="s">
        <v>451</v>
      </c>
      <c r="C253" t="s">
        <v>488</v>
      </c>
      <c r="D253" t="s">
        <v>492</v>
      </c>
      <c r="E253" t="s">
        <v>495</v>
      </c>
      <c r="F253" t="s">
        <v>495</v>
      </c>
      <c r="G253" s="3">
        <v>0</v>
      </c>
      <c r="H253">
        <v>0</v>
      </c>
      <c r="I253">
        <v>0</v>
      </c>
      <c r="J253" s="3">
        <v>0</v>
      </c>
      <c r="K253" s="3">
        <v>0</v>
      </c>
      <c r="L253">
        <v>0</v>
      </c>
      <c r="M253">
        <v>0</v>
      </c>
      <c r="N253" s="3">
        <v>0</v>
      </c>
      <c r="O253" s="4">
        <v>0</v>
      </c>
    </row>
    <row r="254" spans="1:15" ht="12.75">
      <c r="A254" t="s">
        <v>145</v>
      </c>
      <c r="B254" t="s">
        <v>451</v>
      </c>
      <c r="C254" t="s">
        <v>488</v>
      </c>
      <c r="D254" t="s">
        <v>496</v>
      </c>
      <c r="E254" t="s">
        <v>497</v>
      </c>
      <c r="F254" t="s">
        <v>497</v>
      </c>
      <c r="G254" s="3">
        <v>0</v>
      </c>
      <c r="H254">
        <v>0</v>
      </c>
      <c r="I254">
        <v>0</v>
      </c>
      <c r="J254" s="3">
        <v>0</v>
      </c>
      <c r="K254" s="3">
        <v>0</v>
      </c>
      <c r="L254">
        <v>0</v>
      </c>
      <c r="M254">
        <v>0</v>
      </c>
      <c r="N254" s="3">
        <v>0</v>
      </c>
      <c r="O254" s="4">
        <v>0</v>
      </c>
    </row>
    <row r="255" spans="1:15" ht="12.75">
      <c r="A255" t="s">
        <v>145</v>
      </c>
      <c r="B255" t="s">
        <v>451</v>
      </c>
      <c r="C255" t="s">
        <v>488</v>
      </c>
      <c r="D255" t="s">
        <v>496</v>
      </c>
      <c r="E255" t="s">
        <v>498</v>
      </c>
      <c r="F255" t="s">
        <v>498</v>
      </c>
      <c r="G255" s="3">
        <v>0</v>
      </c>
      <c r="H255">
        <v>0</v>
      </c>
      <c r="I255">
        <v>0</v>
      </c>
      <c r="J255" s="3">
        <v>0</v>
      </c>
      <c r="K255" s="3">
        <v>0</v>
      </c>
      <c r="L255">
        <v>0</v>
      </c>
      <c r="M255">
        <v>0</v>
      </c>
      <c r="N255" s="3">
        <v>0</v>
      </c>
      <c r="O255" s="4">
        <v>0</v>
      </c>
    </row>
    <row r="256" spans="1:15" ht="12.75">
      <c r="A256" t="s">
        <v>145</v>
      </c>
      <c r="B256" t="s">
        <v>451</v>
      </c>
      <c r="C256" t="s">
        <v>488</v>
      </c>
      <c r="D256" t="s">
        <v>499</v>
      </c>
      <c r="E256" t="s">
        <v>500</v>
      </c>
      <c r="F256" t="s">
        <v>500</v>
      </c>
      <c r="G256" s="3">
        <v>-9340</v>
      </c>
      <c r="H256">
        <v>0</v>
      </c>
      <c r="I256">
        <v>10800</v>
      </c>
      <c r="J256" s="3">
        <v>-20140</v>
      </c>
      <c r="K256" s="3">
        <v>0</v>
      </c>
      <c r="L256">
        <v>0</v>
      </c>
      <c r="M256">
        <v>8800</v>
      </c>
      <c r="N256" s="3">
        <v>-8800</v>
      </c>
      <c r="O256" s="4">
        <v>0</v>
      </c>
    </row>
    <row r="257" spans="1:15" ht="12.75">
      <c r="A257" t="s">
        <v>145</v>
      </c>
      <c r="B257" t="s">
        <v>451</v>
      </c>
      <c r="C257" t="s">
        <v>488</v>
      </c>
      <c r="D257" t="s">
        <v>501</v>
      </c>
      <c r="E257" t="s">
        <v>502</v>
      </c>
      <c r="F257" t="s">
        <v>502</v>
      </c>
      <c r="G257" s="3">
        <v>0</v>
      </c>
      <c r="H257">
        <v>0</v>
      </c>
      <c r="I257">
        <v>0</v>
      </c>
      <c r="J257" s="3">
        <v>0</v>
      </c>
      <c r="K257" s="3">
        <v>0</v>
      </c>
      <c r="L257">
        <v>0</v>
      </c>
      <c r="M257">
        <v>0</v>
      </c>
      <c r="N257" s="3">
        <v>0</v>
      </c>
      <c r="O257" s="4">
        <v>0</v>
      </c>
    </row>
    <row r="258" spans="1:15" ht="12.75">
      <c r="A258" t="s">
        <v>145</v>
      </c>
      <c r="B258" t="s">
        <v>451</v>
      </c>
      <c r="C258" t="s">
        <v>488</v>
      </c>
      <c r="D258" t="s">
        <v>503</v>
      </c>
      <c r="E258" t="s">
        <v>504</v>
      </c>
      <c r="F258" t="s">
        <v>504</v>
      </c>
      <c r="G258" s="3">
        <v>0</v>
      </c>
      <c r="H258">
        <v>0</v>
      </c>
      <c r="I258">
        <v>0</v>
      </c>
      <c r="J258" s="3">
        <v>0</v>
      </c>
      <c r="K258" s="3">
        <v>0</v>
      </c>
      <c r="L258">
        <v>0</v>
      </c>
      <c r="M258">
        <v>0</v>
      </c>
      <c r="N258" s="3">
        <v>0</v>
      </c>
      <c r="O258" s="4">
        <v>0</v>
      </c>
    </row>
    <row r="259" spans="1:15" ht="12.75">
      <c r="A259" t="s">
        <v>145</v>
      </c>
      <c r="B259" t="s">
        <v>451</v>
      </c>
      <c r="C259" t="s">
        <v>488</v>
      </c>
      <c r="D259" t="s">
        <v>505</v>
      </c>
      <c r="E259" t="s">
        <v>506</v>
      </c>
      <c r="F259" t="s">
        <v>506</v>
      </c>
      <c r="G259" s="3">
        <v>0</v>
      </c>
      <c r="H259">
        <v>0</v>
      </c>
      <c r="I259">
        <v>0</v>
      </c>
      <c r="J259" s="3">
        <v>0</v>
      </c>
      <c r="K259" s="3">
        <v>0</v>
      </c>
      <c r="L259">
        <v>0</v>
      </c>
      <c r="M259">
        <v>0</v>
      </c>
      <c r="N259" s="3">
        <v>0</v>
      </c>
      <c r="O259" s="4">
        <v>0</v>
      </c>
    </row>
    <row r="260" spans="1:15" ht="12.75">
      <c r="A260" t="s">
        <v>145</v>
      </c>
      <c r="B260" t="s">
        <v>451</v>
      </c>
      <c r="C260" t="s">
        <v>488</v>
      </c>
      <c r="D260" t="s">
        <v>507</v>
      </c>
      <c r="E260" t="s">
        <v>508</v>
      </c>
      <c r="F260" t="s">
        <v>508</v>
      </c>
      <c r="G260" s="3">
        <v>0</v>
      </c>
      <c r="H260">
        <v>0</v>
      </c>
      <c r="I260">
        <v>0</v>
      </c>
      <c r="J260" s="3">
        <v>0</v>
      </c>
      <c r="K260" s="3">
        <v>0</v>
      </c>
      <c r="L260">
        <v>0</v>
      </c>
      <c r="M260">
        <v>0</v>
      </c>
      <c r="N260" s="3">
        <v>0</v>
      </c>
      <c r="O260" s="4">
        <v>31</v>
      </c>
    </row>
    <row r="261" spans="1:15" ht="12.75">
      <c r="A261" t="s">
        <v>145</v>
      </c>
      <c r="B261" t="s">
        <v>451</v>
      </c>
      <c r="C261" t="s">
        <v>509</v>
      </c>
      <c r="D261" t="s">
        <v>510</v>
      </c>
      <c r="E261" t="s">
        <v>511</v>
      </c>
      <c r="F261" t="s">
        <v>511</v>
      </c>
      <c r="G261" s="3">
        <v>0</v>
      </c>
      <c r="H261">
        <v>0</v>
      </c>
      <c r="I261">
        <v>0</v>
      </c>
      <c r="J261" s="3">
        <v>0</v>
      </c>
      <c r="K261" s="3">
        <v>0</v>
      </c>
      <c r="L261">
        <v>0</v>
      </c>
      <c r="M261">
        <v>0</v>
      </c>
      <c r="N261" s="3">
        <v>0</v>
      </c>
      <c r="O261" s="4">
        <v>8</v>
      </c>
    </row>
    <row r="262" spans="1:15" ht="12.75">
      <c r="A262" t="s">
        <v>145</v>
      </c>
      <c r="B262" t="s">
        <v>451</v>
      </c>
      <c r="C262" t="s">
        <v>509</v>
      </c>
      <c r="D262" t="s">
        <v>510</v>
      </c>
      <c r="E262" t="s">
        <v>512</v>
      </c>
      <c r="F262" t="s">
        <v>512</v>
      </c>
      <c r="G262" s="3">
        <v>0</v>
      </c>
      <c r="H262">
        <v>0</v>
      </c>
      <c r="I262">
        <v>0</v>
      </c>
      <c r="J262" s="3">
        <v>0</v>
      </c>
      <c r="K262" s="3">
        <v>0</v>
      </c>
      <c r="L262">
        <v>0</v>
      </c>
      <c r="M262">
        <v>0</v>
      </c>
      <c r="N262" s="3">
        <v>0</v>
      </c>
      <c r="O262" s="4">
        <v>8</v>
      </c>
    </row>
    <row r="263" spans="1:15" ht="12.75">
      <c r="A263" t="s">
        <v>67</v>
      </c>
      <c r="B263" t="s">
        <v>451</v>
      </c>
      <c r="C263" t="s">
        <v>509</v>
      </c>
      <c r="D263" t="s">
        <v>513</v>
      </c>
      <c r="E263" t="s">
        <v>514</v>
      </c>
      <c r="F263" t="s">
        <v>515</v>
      </c>
      <c r="G263" s="3">
        <v>0</v>
      </c>
      <c r="H263">
        <v>0</v>
      </c>
      <c r="I263">
        <v>0</v>
      </c>
      <c r="J263" s="3">
        <v>0</v>
      </c>
      <c r="K263" s="3">
        <v>0</v>
      </c>
      <c r="L263">
        <v>0</v>
      </c>
      <c r="M263">
        <v>0</v>
      </c>
      <c r="N263" s="3">
        <v>0</v>
      </c>
      <c r="O263" s="4">
        <v>26</v>
      </c>
    </row>
    <row r="264" spans="1:15" ht="12.75">
      <c r="A264" t="s">
        <v>67</v>
      </c>
      <c r="B264" t="s">
        <v>451</v>
      </c>
      <c r="C264" t="s">
        <v>509</v>
      </c>
      <c r="D264" t="s">
        <v>513</v>
      </c>
      <c r="E264" t="s">
        <v>516</v>
      </c>
      <c r="F264" t="s">
        <v>517</v>
      </c>
      <c r="G264" s="3">
        <v>0</v>
      </c>
      <c r="H264">
        <v>0</v>
      </c>
      <c r="I264">
        <v>0</v>
      </c>
      <c r="J264" s="3">
        <v>0</v>
      </c>
      <c r="K264" s="3">
        <v>0</v>
      </c>
      <c r="L264">
        <v>0</v>
      </c>
      <c r="M264">
        <v>0</v>
      </c>
      <c r="N264" s="3">
        <v>0</v>
      </c>
      <c r="O264" s="4">
        <v>26</v>
      </c>
    </row>
    <row r="265" spans="1:15" ht="12.75">
      <c r="A265" t="s">
        <v>67</v>
      </c>
      <c r="B265" t="s">
        <v>451</v>
      </c>
      <c r="C265" t="s">
        <v>509</v>
      </c>
      <c r="D265" t="s">
        <v>513</v>
      </c>
      <c r="E265" t="s">
        <v>518</v>
      </c>
      <c r="F265" t="s">
        <v>519</v>
      </c>
      <c r="G265" s="3">
        <v>0</v>
      </c>
      <c r="H265">
        <v>0</v>
      </c>
      <c r="I265">
        <v>0</v>
      </c>
      <c r="J265" s="3">
        <v>0</v>
      </c>
      <c r="K265" s="3">
        <v>0</v>
      </c>
      <c r="L265">
        <v>0</v>
      </c>
      <c r="M265">
        <v>0</v>
      </c>
      <c r="N265" s="3">
        <v>0</v>
      </c>
      <c r="O265" s="4">
        <v>26</v>
      </c>
    </row>
    <row r="266" spans="1:15" ht="12.75">
      <c r="A266" t="s">
        <v>67</v>
      </c>
      <c r="B266" t="s">
        <v>451</v>
      </c>
      <c r="C266" t="s">
        <v>509</v>
      </c>
      <c r="D266" t="s">
        <v>513</v>
      </c>
      <c r="E266" t="s">
        <v>520</v>
      </c>
      <c r="F266" t="s">
        <v>521</v>
      </c>
      <c r="G266" s="3">
        <v>0</v>
      </c>
      <c r="H266">
        <v>0</v>
      </c>
      <c r="I266">
        <v>0</v>
      </c>
      <c r="J266" s="3">
        <v>0</v>
      </c>
      <c r="K266" s="3">
        <v>0</v>
      </c>
      <c r="L266">
        <v>0</v>
      </c>
      <c r="M266">
        <v>0</v>
      </c>
      <c r="N266" s="3">
        <v>0</v>
      </c>
      <c r="O266" s="4">
        <v>26</v>
      </c>
    </row>
    <row r="267" spans="1:15" ht="12.75">
      <c r="A267" t="s">
        <v>67</v>
      </c>
      <c r="B267" t="s">
        <v>451</v>
      </c>
      <c r="C267" t="s">
        <v>509</v>
      </c>
      <c r="D267" t="s">
        <v>513</v>
      </c>
      <c r="E267" t="s">
        <v>522</v>
      </c>
      <c r="F267" t="s">
        <v>523</v>
      </c>
      <c r="G267" s="3">
        <v>0</v>
      </c>
      <c r="H267">
        <v>0</v>
      </c>
      <c r="I267">
        <v>0</v>
      </c>
      <c r="J267" s="3">
        <v>0</v>
      </c>
      <c r="K267" s="3">
        <v>0</v>
      </c>
      <c r="L267">
        <v>0</v>
      </c>
      <c r="M267">
        <v>0</v>
      </c>
      <c r="N267" s="3">
        <v>0</v>
      </c>
      <c r="O267" s="4">
        <v>26</v>
      </c>
    </row>
    <row r="268" spans="1:15" ht="12.75">
      <c r="A268" t="s">
        <v>67</v>
      </c>
      <c r="B268" t="s">
        <v>451</v>
      </c>
      <c r="C268" t="s">
        <v>509</v>
      </c>
      <c r="D268" t="s">
        <v>513</v>
      </c>
      <c r="E268" t="s">
        <v>524</v>
      </c>
      <c r="F268" t="s">
        <v>525</v>
      </c>
      <c r="G268" s="3">
        <v>0</v>
      </c>
      <c r="H268">
        <v>0</v>
      </c>
      <c r="I268">
        <v>0</v>
      </c>
      <c r="J268" s="3">
        <v>0</v>
      </c>
      <c r="K268" s="3">
        <v>0</v>
      </c>
      <c r="L268">
        <v>0</v>
      </c>
      <c r="M268">
        <v>0</v>
      </c>
      <c r="N268" s="3">
        <v>0</v>
      </c>
      <c r="O268" s="4">
        <v>26</v>
      </c>
    </row>
    <row r="269" spans="1:15" ht="12.75">
      <c r="A269" t="s">
        <v>67</v>
      </c>
      <c r="B269" t="s">
        <v>451</v>
      </c>
      <c r="C269" t="s">
        <v>509</v>
      </c>
      <c r="D269" t="s">
        <v>513</v>
      </c>
      <c r="E269" t="s">
        <v>526</v>
      </c>
      <c r="F269" t="s">
        <v>527</v>
      </c>
      <c r="G269" s="3">
        <v>0</v>
      </c>
      <c r="H269">
        <v>0</v>
      </c>
      <c r="I269">
        <v>0</v>
      </c>
      <c r="J269" s="3">
        <v>0</v>
      </c>
      <c r="K269" s="3">
        <v>0</v>
      </c>
      <c r="L269">
        <v>0</v>
      </c>
      <c r="M269">
        <v>0</v>
      </c>
      <c r="N269" s="3">
        <v>0</v>
      </c>
      <c r="O269" s="4">
        <v>26</v>
      </c>
    </row>
    <row r="270" spans="1:15" ht="12.75">
      <c r="A270" t="s">
        <v>67</v>
      </c>
      <c r="B270" t="s">
        <v>451</v>
      </c>
      <c r="C270" t="s">
        <v>509</v>
      </c>
      <c r="D270" t="s">
        <v>513</v>
      </c>
      <c r="E270" t="s">
        <v>526</v>
      </c>
      <c r="F270" t="s">
        <v>528</v>
      </c>
      <c r="G270" s="3">
        <v>0</v>
      </c>
      <c r="H270">
        <v>6360735.4</v>
      </c>
      <c r="I270">
        <v>6360735.4</v>
      </c>
      <c r="J270" s="3">
        <v>0</v>
      </c>
      <c r="K270" s="3">
        <v>0</v>
      </c>
      <c r="L270">
        <v>6772368.65</v>
      </c>
      <c r="M270">
        <v>6772368.65</v>
      </c>
      <c r="N270" s="3">
        <v>0</v>
      </c>
      <c r="O270" s="4">
        <v>26</v>
      </c>
    </row>
    <row r="271" spans="1:15" ht="12.75">
      <c r="A271" t="s">
        <v>67</v>
      </c>
      <c r="B271" t="s">
        <v>451</v>
      </c>
      <c r="C271" t="s">
        <v>509</v>
      </c>
      <c r="D271" t="s">
        <v>513</v>
      </c>
      <c r="E271" t="s">
        <v>529</v>
      </c>
      <c r="F271" t="s">
        <v>530</v>
      </c>
      <c r="G271" s="3">
        <v>0</v>
      </c>
      <c r="H271">
        <v>0</v>
      </c>
      <c r="I271">
        <v>0</v>
      </c>
      <c r="J271" s="3">
        <v>0</v>
      </c>
      <c r="K271" s="3">
        <v>0</v>
      </c>
      <c r="L271">
        <v>0</v>
      </c>
      <c r="M271">
        <v>0</v>
      </c>
      <c r="N271" s="3">
        <v>0</v>
      </c>
      <c r="O271" s="4">
        <v>26</v>
      </c>
    </row>
    <row r="272" spans="1:15" ht="12.75">
      <c r="A272" t="s">
        <v>67</v>
      </c>
      <c r="B272" t="s">
        <v>451</v>
      </c>
      <c r="C272" t="s">
        <v>509</v>
      </c>
      <c r="D272" t="s">
        <v>513</v>
      </c>
      <c r="E272" t="s">
        <v>529</v>
      </c>
      <c r="F272" t="s">
        <v>531</v>
      </c>
      <c r="G272" s="3">
        <v>0</v>
      </c>
      <c r="H272">
        <v>6361285.08</v>
      </c>
      <c r="I272">
        <v>6361285.08</v>
      </c>
      <c r="J272" s="3">
        <v>0</v>
      </c>
      <c r="K272" s="3">
        <v>0</v>
      </c>
      <c r="L272">
        <v>6774323.79</v>
      </c>
      <c r="M272">
        <v>6774323.79</v>
      </c>
      <c r="N272" s="3">
        <v>0</v>
      </c>
      <c r="O272" s="4">
        <v>26</v>
      </c>
    </row>
    <row r="273" spans="1:15" ht="12.75">
      <c r="A273" t="s">
        <v>67</v>
      </c>
      <c r="B273" t="s">
        <v>451</v>
      </c>
      <c r="C273" t="s">
        <v>509</v>
      </c>
      <c r="D273" t="s">
        <v>513</v>
      </c>
      <c r="E273" t="s">
        <v>529</v>
      </c>
      <c r="F273" t="s">
        <v>532</v>
      </c>
      <c r="G273" s="3">
        <v>0</v>
      </c>
      <c r="H273">
        <v>0</v>
      </c>
      <c r="I273">
        <v>0</v>
      </c>
      <c r="J273" s="3">
        <v>0</v>
      </c>
      <c r="K273" s="3">
        <v>0</v>
      </c>
      <c r="L273">
        <v>0</v>
      </c>
      <c r="M273">
        <v>0</v>
      </c>
      <c r="N273" s="3">
        <v>0</v>
      </c>
      <c r="O273" s="4">
        <v>26</v>
      </c>
    </row>
    <row r="274" spans="1:15" ht="12.75">
      <c r="A274" t="s">
        <v>67</v>
      </c>
      <c r="B274" t="s">
        <v>451</v>
      </c>
      <c r="C274" t="s">
        <v>509</v>
      </c>
      <c r="D274" t="s">
        <v>513</v>
      </c>
      <c r="E274" t="s">
        <v>529</v>
      </c>
      <c r="F274" t="s">
        <v>533</v>
      </c>
      <c r="G274" s="3">
        <v>0</v>
      </c>
      <c r="H274">
        <v>0</v>
      </c>
      <c r="I274">
        <v>0</v>
      </c>
      <c r="J274" s="3">
        <v>0</v>
      </c>
      <c r="K274" s="3">
        <v>0</v>
      </c>
      <c r="L274">
        <v>0</v>
      </c>
      <c r="M274">
        <v>0</v>
      </c>
      <c r="N274" s="3">
        <v>0</v>
      </c>
      <c r="O274" s="4">
        <v>26</v>
      </c>
    </row>
    <row r="275" spans="1:15" ht="12.75">
      <c r="A275" t="s">
        <v>67</v>
      </c>
      <c r="B275" t="s">
        <v>451</v>
      </c>
      <c r="C275" t="s">
        <v>509</v>
      </c>
      <c r="D275" t="s">
        <v>513</v>
      </c>
      <c r="E275" t="s">
        <v>529</v>
      </c>
      <c r="F275" t="s">
        <v>534</v>
      </c>
      <c r="G275" s="3">
        <v>0</v>
      </c>
      <c r="H275">
        <v>0</v>
      </c>
      <c r="I275">
        <v>0</v>
      </c>
      <c r="J275" s="3">
        <v>0</v>
      </c>
      <c r="K275" s="3">
        <v>0</v>
      </c>
      <c r="L275">
        <v>0</v>
      </c>
      <c r="M275">
        <v>0</v>
      </c>
      <c r="N275" s="3">
        <v>0</v>
      </c>
      <c r="O275" s="4">
        <v>26</v>
      </c>
    </row>
    <row r="276" spans="1:15" ht="12.75">
      <c r="A276" t="s">
        <v>67</v>
      </c>
      <c r="B276" t="s">
        <v>451</v>
      </c>
      <c r="C276" t="s">
        <v>509</v>
      </c>
      <c r="D276" t="s">
        <v>513</v>
      </c>
      <c r="E276" t="s">
        <v>529</v>
      </c>
      <c r="F276" t="s">
        <v>535</v>
      </c>
      <c r="G276" s="3">
        <v>0</v>
      </c>
      <c r="H276">
        <v>0</v>
      </c>
      <c r="I276">
        <v>0</v>
      </c>
      <c r="J276" s="3">
        <v>0</v>
      </c>
      <c r="K276" s="3">
        <v>0</v>
      </c>
      <c r="L276">
        <v>0</v>
      </c>
      <c r="M276">
        <v>0</v>
      </c>
      <c r="N276" s="3">
        <v>0</v>
      </c>
      <c r="O276" s="4">
        <v>26</v>
      </c>
    </row>
    <row r="277" spans="1:15" ht="12.75">
      <c r="A277" t="s">
        <v>67</v>
      </c>
      <c r="B277" t="s">
        <v>451</v>
      </c>
      <c r="C277" t="s">
        <v>509</v>
      </c>
      <c r="D277" t="s">
        <v>513</v>
      </c>
      <c r="E277" t="s">
        <v>529</v>
      </c>
      <c r="F277" t="s">
        <v>536</v>
      </c>
      <c r="G277" s="3">
        <v>0</v>
      </c>
      <c r="H277">
        <v>8239552.91</v>
      </c>
      <c r="I277">
        <v>8239552.91</v>
      </c>
      <c r="J277" s="3">
        <v>0</v>
      </c>
      <c r="K277" s="3">
        <v>0</v>
      </c>
      <c r="L277">
        <v>8058914.82</v>
      </c>
      <c r="M277">
        <v>8058914.82</v>
      </c>
      <c r="N277" s="3">
        <v>0</v>
      </c>
      <c r="O277" s="4">
        <v>26</v>
      </c>
    </row>
    <row r="278" spans="1:15" ht="12.75">
      <c r="A278" t="s">
        <v>145</v>
      </c>
      <c r="B278" t="s">
        <v>451</v>
      </c>
      <c r="C278" t="s">
        <v>509</v>
      </c>
      <c r="D278" t="s">
        <v>537</v>
      </c>
      <c r="E278" t="s">
        <v>538</v>
      </c>
      <c r="F278" t="s">
        <v>539</v>
      </c>
      <c r="G278" s="3">
        <v>0</v>
      </c>
      <c r="H278">
        <v>0</v>
      </c>
      <c r="I278">
        <v>0</v>
      </c>
      <c r="J278" s="3">
        <v>0</v>
      </c>
      <c r="K278" s="3">
        <v>0</v>
      </c>
      <c r="L278">
        <v>0</v>
      </c>
      <c r="M278">
        <v>0</v>
      </c>
      <c r="N278" s="3">
        <v>0</v>
      </c>
      <c r="O278" s="4">
        <v>28</v>
      </c>
    </row>
    <row r="279" spans="1:15" ht="12.75">
      <c r="A279" t="s">
        <v>145</v>
      </c>
      <c r="B279" t="s">
        <v>451</v>
      </c>
      <c r="C279" t="s">
        <v>509</v>
      </c>
      <c r="D279" t="s">
        <v>537</v>
      </c>
      <c r="E279" t="s">
        <v>538</v>
      </c>
      <c r="F279" t="s">
        <v>540</v>
      </c>
      <c r="G279" s="3">
        <v>0</v>
      </c>
      <c r="H279">
        <v>0</v>
      </c>
      <c r="I279">
        <v>0</v>
      </c>
      <c r="J279" s="3">
        <v>0</v>
      </c>
      <c r="K279" s="3">
        <v>0</v>
      </c>
      <c r="L279">
        <v>0</v>
      </c>
      <c r="M279">
        <v>0</v>
      </c>
      <c r="N279" s="3">
        <v>0</v>
      </c>
      <c r="O279" s="4">
        <v>28</v>
      </c>
    </row>
    <row r="280" spans="1:15" ht="12.75">
      <c r="A280" t="s">
        <v>145</v>
      </c>
      <c r="B280" t="s">
        <v>451</v>
      </c>
      <c r="C280" t="s">
        <v>509</v>
      </c>
      <c r="D280" t="s">
        <v>537</v>
      </c>
      <c r="E280" t="s">
        <v>538</v>
      </c>
      <c r="F280" t="s">
        <v>541</v>
      </c>
      <c r="G280" s="3">
        <v>0</v>
      </c>
      <c r="H280">
        <v>2210765.42</v>
      </c>
      <c r="I280">
        <v>2210765.42</v>
      </c>
      <c r="J280" s="3">
        <v>0</v>
      </c>
      <c r="K280" s="3">
        <v>0</v>
      </c>
      <c r="L280">
        <v>2045634</v>
      </c>
      <c r="M280">
        <v>2045634</v>
      </c>
      <c r="N280" s="3">
        <v>0</v>
      </c>
      <c r="O280" s="4">
        <v>28</v>
      </c>
    </row>
    <row r="281" spans="1:15" ht="12.75">
      <c r="A281" t="s">
        <v>145</v>
      </c>
      <c r="B281" t="s">
        <v>451</v>
      </c>
      <c r="C281" t="s">
        <v>509</v>
      </c>
      <c r="D281" t="s">
        <v>537</v>
      </c>
      <c r="E281" t="s">
        <v>538</v>
      </c>
      <c r="F281" t="s">
        <v>542</v>
      </c>
      <c r="G281" s="3">
        <v>0</v>
      </c>
      <c r="H281">
        <v>8283709.07</v>
      </c>
      <c r="I281">
        <v>8283709.07</v>
      </c>
      <c r="J281" s="3">
        <v>0</v>
      </c>
      <c r="K281" s="3">
        <v>0</v>
      </c>
      <c r="L281">
        <v>9170586.09</v>
      </c>
      <c r="M281">
        <v>9170586.09</v>
      </c>
      <c r="N281" s="3">
        <v>0</v>
      </c>
      <c r="O281" s="4">
        <v>28</v>
      </c>
    </row>
    <row r="282" spans="1:15" ht="12.75">
      <c r="A282" t="s">
        <v>145</v>
      </c>
      <c r="B282" t="s">
        <v>451</v>
      </c>
      <c r="C282" t="s">
        <v>509</v>
      </c>
      <c r="D282" t="s">
        <v>537</v>
      </c>
      <c r="E282" t="s">
        <v>538</v>
      </c>
      <c r="F282" t="s">
        <v>543</v>
      </c>
      <c r="G282" s="3">
        <v>0</v>
      </c>
      <c r="H282">
        <v>2331895.81</v>
      </c>
      <c r="I282">
        <v>2331895.81</v>
      </c>
      <c r="J282" s="3">
        <v>0</v>
      </c>
      <c r="K282" s="3">
        <v>0</v>
      </c>
      <c r="L282">
        <v>2419446.92</v>
      </c>
      <c r="M282">
        <v>2419446.92</v>
      </c>
      <c r="N282" s="3">
        <v>0</v>
      </c>
      <c r="O282" s="4">
        <v>28</v>
      </c>
    </row>
    <row r="283" spans="1:15" ht="12.75">
      <c r="A283" t="s">
        <v>145</v>
      </c>
      <c r="B283" t="s">
        <v>451</v>
      </c>
      <c r="C283" t="s">
        <v>509</v>
      </c>
      <c r="D283" t="s">
        <v>537</v>
      </c>
      <c r="E283" t="s">
        <v>544</v>
      </c>
      <c r="F283" t="s">
        <v>544</v>
      </c>
      <c r="G283" s="3">
        <v>0</v>
      </c>
      <c r="H283">
        <v>2935001.97</v>
      </c>
      <c r="I283">
        <v>2935001.97</v>
      </c>
      <c r="J283" s="3">
        <v>0</v>
      </c>
      <c r="K283" s="3">
        <v>0</v>
      </c>
      <c r="L283">
        <v>2709004.07</v>
      </c>
      <c r="M283">
        <v>2709004.07</v>
      </c>
      <c r="N283" s="3">
        <v>0</v>
      </c>
      <c r="O283" s="4">
        <v>28</v>
      </c>
    </row>
    <row r="284" spans="1:15" ht="12.75">
      <c r="A284" t="s">
        <v>145</v>
      </c>
      <c r="B284" t="s">
        <v>451</v>
      </c>
      <c r="C284" t="s">
        <v>509</v>
      </c>
      <c r="D284" t="s">
        <v>545</v>
      </c>
      <c r="E284" t="s">
        <v>546</v>
      </c>
      <c r="F284" t="s">
        <v>546</v>
      </c>
      <c r="G284" s="3">
        <v>0</v>
      </c>
      <c r="H284">
        <v>0</v>
      </c>
      <c r="I284">
        <v>0</v>
      </c>
      <c r="J284" s="3">
        <v>0</v>
      </c>
      <c r="K284" s="3">
        <v>0</v>
      </c>
      <c r="L284">
        <v>0</v>
      </c>
      <c r="M284">
        <v>0</v>
      </c>
      <c r="N284" s="3">
        <v>0</v>
      </c>
      <c r="O284" s="4">
        <v>0</v>
      </c>
    </row>
    <row r="285" spans="1:15" ht="12.75">
      <c r="A285" t="s">
        <v>145</v>
      </c>
      <c r="B285" t="s">
        <v>451</v>
      </c>
      <c r="C285" t="s">
        <v>509</v>
      </c>
      <c r="D285" t="s">
        <v>547</v>
      </c>
      <c r="E285" t="s">
        <v>548</v>
      </c>
      <c r="F285" t="s">
        <v>548</v>
      </c>
      <c r="G285" s="3">
        <v>0</v>
      </c>
      <c r="H285">
        <v>8955</v>
      </c>
      <c r="I285">
        <v>8955</v>
      </c>
      <c r="J285" s="3">
        <v>0</v>
      </c>
      <c r="K285" s="3">
        <v>0</v>
      </c>
      <c r="L285">
        <v>2640</v>
      </c>
      <c r="M285">
        <v>2640</v>
      </c>
      <c r="N285" s="3">
        <v>0</v>
      </c>
      <c r="O285" s="4">
        <v>0</v>
      </c>
    </row>
    <row r="286" spans="1:15" ht="12.75">
      <c r="A286" t="s">
        <v>145</v>
      </c>
      <c r="B286" t="s">
        <v>451</v>
      </c>
      <c r="C286" t="s">
        <v>509</v>
      </c>
      <c r="D286" t="s">
        <v>547</v>
      </c>
      <c r="E286" t="s">
        <v>549</v>
      </c>
      <c r="F286" t="s">
        <v>549</v>
      </c>
      <c r="G286" s="3">
        <v>0</v>
      </c>
      <c r="H286">
        <v>123525.16</v>
      </c>
      <c r="I286">
        <v>123525.16</v>
      </c>
      <c r="J286" s="3">
        <v>0</v>
      </c>
      <c r="K286" s="3">
        <v>0</v>
      </c>
      <c r="L286">
        <v>86877.33</v>
      </c>
      <c r="M286">
        <v>86877.33</v>
      </c>
      <c r="N286" s="3">
        <v>0</v>
      </c>
      <c r="O286" s="4">
        <v>0</v>
      </c>
    </row>
    <row r="287" spans="1:15" ht="12.75">
      <c r="A287" t="s">
        <v>145</v>
      </c>
      <c r="B287" t="s">
        <v>451</v>
      </c>
      <c r="C287" t="s">
        <v>509</v>
      </c>
      <c r="D287" t="s">
        <v>550</v>
      </c>
      <c r="E287" t="s">
        <v>551</v>
      </c>
      <c r="F287" t="s">
        <v>551</v>
      </c>
      <c r="G287" s="3">
        <v>0</v>
      </c>
      <c r="H287">
        <v>0</v>
      </c>
      <c r="I287">
        <v>0</v>
      </c>
      <c r="J287" s="3">
        <v>0</v>
      </c>
      <c r="K287" s="3">
        <v>0</v>
      </c>
      <c r="L287">
        <v>0</v>
      </c>
      <c r="M287">
        <v>0</v>
      </c>
      <c r="N287" s="3">
        <v>0</v>
      </c>
      <c r="O287" s="4">
        <v>0</v>
      </c>
    </row>
    <row r="288" spans="1:15" ht="12.75">
      <c r="A288" t="s">
        <v>145</v>
      </c>
      <c r="B288" t="s">
        <v>451</v>
      </c>
      <c r="C288" t="s">
        <v>509</v>
      </c>
      <c r="D288" t="s">
        <v>550</v>
      </c>
      <c r="E288" t="s">
        <v>552</v>
      </c>
      <c r="F288" t="s">
        <v>552</v>
      </c>
      <c r="G288" s="3">
        <v>0</v>
      </c>
      <c r="H288">
        <v>0</v>
      </c>
      <c r="I288">
        <v>0</v>
      </c>
      <c r="J288" s="3">
        <v>0</v>
      </c>
      <c r="K288" s="3">
        <v>0</v>
      </c>
      <c r="L288">
        <v>0</v>
      </c>
      <c r="M288">
        <v>0</v>
      </c>
      <c r="N288" s="3">
        <v>0</v>
      </c>
      <c r="O288" s="4">
        <v>29</v>
      </c>
    </row>
    <row r="289" spans="1:15" ht="12.75">
      <c r="A289" t="s">
        <v>145</v>
      </c>
      <c r="B289" t="s">
        <v>451</v>
      </c>
      <c r="C289" t="s">
        <v>509</v>
      </c>
      <c r="D289" t="s">
        <v>550</v>
      </c>
      <c r="E289" t="s">
        <v>553</v>
      </c>
      <c r="F289" t="s">
        <v>553</v>
      </c>
      <c r="G289" s="3">
        <v>0</v>
      </c>
      <c r="H289">
        <v>0</v>
      </c>
      <c r="I289">
        <v>0</v>
      </c>
      <c r="J289" s="3">
        <v>0</v>
      </c>
      <c r="K289" s="3">
        <v>0</v>
      </c>
      <c r="L289">
        <v>0</v>
      </c>
      <c r="M289">
        <v>0</v>
      </c>
      <c r="N289" s="3">
        <v>0</v>
      </c>
      <c r="O289" s="4">
        <v>0</v>
      </c>
    </row>
    <row r="290" spans="1:15" ht="12.75">
      <c r="A290" t="s">
        <v>145</v>
      </c>
      <c r="B290" t="s">
        <v>451</v>
      </c>
      <c r="C290" t="s">
        <v>509</v>
      </c>
      <c r="D290" t="s">
        <v>550</v>
      </c>
      <c r="E290" t="s">
        <v>554</v>
      </c>
      <c r="F290" t="s">
        <v>554</v>
      </c>
      <c r="G290" s="3">
        <v>0</v>
      </c>
      <c r="H290">
        <v>0</v>
      </c>
      <c r="I290">
        <v>0</v>
      </c>
      <c r="J290" s="3">
        <v>0</v>
      </c>
      <c r="K290" s="3">
        <v>0</v>
      </c>
      <c r="L290">
        <v>0</v>
      </c>
      <c r="M290">
        <v>0</v>
      </c>
      <c r="N290" s="3">
        <v>0</v>
      </c>
      <c r="O290" s="4">
        <v>30</v>
      </c>
    </row>
    <row r="291" spans="1:15" ht="12.75">
      <c r="A291" t="s">
        <v>145</v>
      </c>
      <c r="B291" t="s">
        <v>451</v>
      </c>
      <c r="C291" t="s">
        <v>509</v>
      </c>
      <c r="D291" t="s">
        <v>550</v>
      </c>
      <c r="E291" t="s">
        <v>555</v>
      </c>
      <c r="F291" t="s">
        <v>555</v>
      </c>
      <c r="G291" s="3">
        <v>0</v>
      </c>
      <c r="H291">
        <v>0</v>
      </c>
      <c r="I291">
        <v>0</v>
      </c>
      <c r="J291" s="3">
        <v>0</v>
      </c>
      <c r="K291" s="3">
        <v>0</v>
      </c>
      <c r="L291">
        <v>0</v>
      </c>
      <c r="M291">
        <v>0</v>
      </c>
      <c r="N291" s="3">
        <v>0</v>
      </c>
      <c r="O291" s="4">
        <v>0</v>
      </c>
    </row>
    <row r="292" spans="1:15" ht="12.75">
      <c r="A292" t="s">
        <v>67</v>
      </c>
      <c r="B292" t="s">
        <v>451</v>
      </c>
      <c r="C292" t="s">
        <v>509</v>
      </c>
      <c r="D292" t="s">
        <v>556</v>
      </c>
      <c r="E292" t="s">
        <v>557</v>
      </c>
      <c r="F292" t="s">
        <v>557</v>
      </c>
      <c r="G292" s="3">
        <v>0</v>
      </c>
      <c r="H292">
        <v>0</v>
      </c>
      <c r="I292">
        <v>0</v>
      </c>
      <c r="J292" s="3">
        <v>0</v>
      </c>
      <c r="K292" s="3">
        <v>0</v>
      </c>
      <c r="L292">
        <v>0</v>
      </c>
      <c r="M292">
        <v>0</v>
      </c>
      <c r="N292" s="3">
        <v>0</v>
      </c>
      <c r="O292" s="4">
        <v>27</v>
      </c>
    </row>
    <row r="293" spans="1:15" ht="12.75">
      <c r="A293" t="s">
        <v>67</v>
      </c>
      <c r="B293" t="s">
        <v>451</v>
      </c>
      <c r="C293" t="s">
        <v>558</v>
      </c>
      <c r="D293" t="s">
        <v>559</v>
      </c>
      <c r="E293" t="s">
        <v>560</v>
      </c>
      <c r="F293" t="s">
        <v>560</v>
      </c>
      <c r="G293" s="3">
        <v>-66076.89</v>
      </c>
      <c r="H293">
        <v>6789.16</v>
      </c>
      <c r="I293">
        <v>26448.98</v>
      </c>
      <c r="J293" s="3">
        <v>-85736.71</v>
      </c>
      <c r="K293" s="3">
        <v>-108114.62</v>
      </c>
      <c r="L293">
        <v>68879.16</v>
      </c>
      <c r="M293">
        <v>30977.43</v>
      </c>
      <c r="N293" s="3">
        <v>-70212.89</v>
      </c>
      <c r="O293" s="4">
        <v>24</v>
      </c>
    </row>
    <row r="294" spans="1:15" ht="12.75">
      <c r="A294" t="s">
        <v>67</v>
      </c>
      <c r="B294" t="s">
        <v>451</v>
      </c>
      <c r="C294" t="s">
        <v>558</v>
      </c>
      <c r="D294" t="s">
        <v>561</v>
      </c>
      <c r="E294" t="s">
        <v>562</v>
      </c>
      <c r="F294" t="s">
        <v>562</v>
      </c>
      <c r="G294" s="3">
        <v>0</v>
      </c>
      <c r="H294">
        <v>0</v>
      </c>
      <c r="I294">
        <v>0</v>
      </c>
      <c r="J294" s="3">
        <v>0</v>
      </c>
      <c r="K294" s="3">
        <v>0</v>
      </c>
      <c r="L294">
        <v>0</v>
      </c>
      <c r="M294">
        <v>0</v>
      </c>
      <c r="N294" s="3">
        <v>0</v>
      </c>
      <c r="O294" s="4">
        <v>25</v>
      </c>
    </row>
    <row r="295" spans="1:15" ht="12.75">
      <c r="A295" t="s">
        <v>67</v>
      </c>
      <c r="B295" t="s">
        <v>451</v>
      </c>
      <c r="C295" t="s">
        <v>558</v>
      </c>
      <c r="D295" t="s">
        <v>561</v>
      </c>
      <c r="E295" t="s">
        <v>563</v>
      </c>
      <c r="F295" t="s">
        <v>563</v>
      </c>
      <c r="G295" s="3">
        <v>0</v>
      </c>
      <c r="H295">
        <v>0</v>
      </c>
      <c r="I295">
        <v>0</v>
      </c>
      <c r="J295" s="3">
        <v>0</v>
      </c>
      <c r="K295" s="3">
        <v>0</v>
      </c>
      <c r="L295">
        <v>0</v>
      </c>
      <c r="M295">
        <v>0</v>
      </c>
      <c r="N295" s="3">
        <v>0</v>
      </c>
      <c r="O295" s="4">
        <v>25</v>
      </c>
    </row>
    <row r="296" spans="1:15" ht="12.75">
      <c r="A296" t="s">
        <v>67</v>
      </c>
      <c r="B296" t="s">
        <v>451</v>
      </c>
      <c r="C296" t="s">
        <v>558</v>
      </c>
      <c r="D296" t="s">
        <v>561</v>
      </c>
      <c r="E296" t="s">
        <v>564</v>
      </c>
      <c r="F296" t="s">
        <v>564</v>
      </c>
      <c r="G296" s="3">
        <v>0</v>
      </c>
      <c r="H296">
        <v>0</v>
      </c>
      <c r="I296">
        <v>0</v>
      </c>
      <c r="J296" s="3">
        <v>0</v>
      </c>
      <c r="K296" s="3">
        <v>0</v>
      </c>
      <c r="L296">
        <v>0</v>
      </c>
      <c r="M296">
        <v>0</v>
      </c>
      <c r="N296" s="3">
        <v>0</v>
      </c>
      <c r="O296" s="4">
        <v>25</v>
      </c>
    </row>
    <row r="297" spans="1:15" ht="12.75">
      <c r="A297" t="s">
        <v>145</v>
      </c>
      <c r="B297" t="s">
        <v>451</v>
      </c>
      <c r="C297" t="s">
        <v>558</v>
      </c>
      <c r="D297" t="s">
        <v>565</v>
      </c>
      <c r="E297" t="s">
        <v>566</v>
      </c>
      <c r="F297" t="s">
        <v>566</v>
      </c>
      <c r="G297" s="3">
        <v>0</v>
      </c>
      <c r="H297">
        <v>0</v>
      </c>
      <c r="I297">
        <v>0</v>
      </c>
      <c r="J297" s="3">
        <v>0</v>
      </c>
      <c r="K297" s="3">
        <v>0</v>
      </c>
      <c r="L297">
        <v>0</v>
      </c>
      <c r="M297">
        <v>0</v>
      </c>
      <c r="N297" s="3">
        <v>0</v>
      </c>
      <c r="O297" s="4">
        <v>0</v>
      </c>
    </row>
    <row r="298" spans="1:15" ht="12.75">
      <c r="A298" t="s">
        <v>145</v>
      </c>
      <c r="B298" t="s">
        <v>451</v>
      </c>
      <c r="C298" t="s">
        <v>558</v>
      </c>
      <c r="D298" t="s">
        <v>567</v>
      </c>
      <c r="E298" t="s">
        <v>568</v>
      </c>
      <c r="F298" t="s">
        <v>568</v>
      </c>
      <c r="G298" s="3">
        <v>0</v>
      </c>
      <c r="H298">
        <v>0</v>
      </c>
      <c r="I298">
        <v>0</v>
      </c>
      <c r="J298" s="3">
        <v>0</v>
      </c>
      <c r="K298" s="3">
        <v>0</v>
      </c>
      <c r="L298">
        <v>0</v>
      </c>
      <c r="M298">
        <v>0</v>
      </c>
      <c r="N298" s="3">
        <v>0</v>
      </c>
      <c r="O298" s="4">
        <v>0</v>
      </c>
    </row>
    <row r="299" spans="1:15" ht="12.75">
      <c r="A299" t="s">
        <v>145</v>
      </c>
      <c r="B299" t="s">
        <v>451</v>
      </c>
      <c r="C299" t="s">
        <v>558</v>
      </c>
      <c r="D299" t="s">
        <v>569</v>
      </c>
      <c r="E299" t="s">
        <v>570</v>
      </c>
      <c r="F299" t="s">
        <v>570</v>
      </c>
      <c r="G299" s="3">
        <v>0</v>
      </c>
      <c r="H299">
        <v>0</v>
      </c>
      <c r="I299">
        <v>0</v>
      </c>
      <c r="J299" s="3">
        <v>0</v>
      </c>
      <c r="K299" s="3">
        <v>0</v>
      </c>
      <c r="L299">
        <v>0</v>
      </c>
      <c r="M299">
        <v>0</v>
      </c>
      <c r="N299" s="3">
        <v>0</v>
      </c>
      <c r="O299" s="4">
        <v>0</v>
      </c>
    </row>
    <row r="300" spans="1:15" ht="12.75">
      <c r="A300" t="s">
        <v>67</v>
      </c>
      <c r="B300" t="s">
        <v>451</v>
      </c>
      <c r="C300" t="s">
        <v>558</v>
      </c>
      <c r="D300" t="s">
        <v>571</v>
      </c>
      <c r="E300" t="s">
        <v>572</v>
      </c>
      <c r="F300" t="s">
        <v>572</v>
      </c>
      <c r="G300" s="3">
        <v>0</v>
      </c>
      <c r="H300">
        <v>0</v>
      </c>
      <c r="I300">
        <v>0</v>
      </c>
      <c r="J300" s="3">
        <v>0</v>
      </c>
      <c r="K300" s="3">
        <v>0</v>
      </c>
      <c r="L300">
        <v>0</v>
      </c>
      <c r="M300">
        <v>0</v>
      </c>
      <c r="N300" s="3">
        <v>0</v>
      </c>
      <c r="O300" s="4">
        <v>0</v>
      </c>
    </row>
    <row r="301" spans="1:15" ht="12.75">
      <c r="A301" t="s">
        <v>145</v>
      </c>
      <c r="B301" t="s">
        <v>451</v>
      </c>
      <c r="C301" t="s">
        <v>573</v>
      </c>
      <c r="D301" t="s">
        <v>574</v>
      </c>
      <c r="E301" t="s">
        <v>575</v>
      </c>
      <c r="F301" t="s">
        <v>575</v>
      </c>
      <c r="G301" s="3">
        <v>10839.3</v>
      </c>
      <c r="H301">
        <v>1244.33</v>
      </c>
      <c r="I301">
        <v>3434.66</v>
      </c>
      <c r="J301" s="3">
        <v>8648.97</v>
      </c>
      <c r="K301" s="3">
        <v>8813.47</v>
      </c>
      <c r="L301">
        <v>2875.19</v>
      </c>
      <c r="M301">
        <v>2551.51</v>
      </c>
      <c r="N301" s="3">
        <v>9137.15</v>
      </c>
      <c r="O301" s="4">
        <v>0</v>
      </c>
    </row>
    <row r="302" spans="1:15" ht="12.75">
      <c r="A302" t="s">
        <v>145</v>
      </c>
      <c r="B302" t="s">
        <v>451</v>
      </c>
      <c r="C302" t="s">
        <v>573</v>
      </c>
      <c r="D302" t="s">
        <v>576</v>
      </c>
      <c r="E302" t="s">
        <v>577</v>
      </c>
      <c r="F302" t="s">
        <v>578</v>
      </c>
      <c r="G302" s="3">
        <v>0</v>
      </c>
      <c r="H302">
        <v>0</v>
      </c>
      <c r="I302">
        <v>0</v>
      </c>
      <c r="J302" s="3">
        <v>0</v>
      </c>
      <c r="K302" s="3">
        <v>0</v>
      </c>
      <c r="L302">
        <v>0</v>
      </c>
      <c r="M302">
        <v>0</v>
      </c>
      <c r="N302" s="3">
        <v>0</v>
      </c>
      <c r="O302" s="4">
        <v>0</v>
      </c>
    </row>
    <row r="303" spans="1:15" ht="12.75">
      <c r="A303" t="s">
        <v>145</v>
      </c>
      <c r="B303" t="s">
        <v>451</v>
      </c>
      <c r="C303" t="s">
        <v>573</v>
      </c>
      <c r="D303" t="s">
        <v>576</v>
      </c>
      <c r="E303" t="s">
        <v>577</v>
      </c>
      <c r="F303" t="s">
        <v>579</v>
      </c>
      <c r="G303" s="3">
        <v>1962947.2</v>
      </c>
      <c r="H303">
        <v>12825511.129999999</v>
      </c>
      <c r="I303">
        <v>11019744.61</v>
      </c>
      <c r="J303" s="3">
        <v>3768713.72</v>
      </c>
      <c r="K303" s="3">
        <v>1323884.06</v>
      </c>
      <c r="L303">
        <v>13830445.620000001</v>
      </c>
      <c r="M303">
        <v>12248273.73</v>
      </c>
      <c r="N303" s="3">
        <v>2906055.95</v>
      </c>
      <c r="O303" s="4">
        <v>0</v>
      </c>
    </row>
    <row r="304" spans="1:15" ht="12.75">
      <c r="A304" t="s">
        <v>145</v>
      </c>
      <c r="B304" t="s">
        <v>451</v>
      </c>
      <c r="C304" t="s">
        <v>573</v>
      </c>
      <c r="D304" t="s">
        <v>576</v>
      </c>
      <c r="E304" t="s">
        <v>577</v>
      </c>
      <c r="F304" t="s">
        <v>580</v>
      </c>
      <c r="G304" s="3">
        <v>402939.61</v>
      </c>
      <c r="H304">
        <v>1676561.66</v>
      </c>
      <c r="I304">
        <v>1928218.37</v>
      </c>
      <c r="J304" s="3">
        <v>151282.9</v>
      </c>
      <c r="K304" s="3">
        <v>480573.26</v>
      </c>
      <c r="L304">
        <v>1712909.9</v>
      </c>
      <c r="M304">
        <v>1883356.47</v>
      </c>
      <c r="N304" s="3">
        <v>310126.69</v>
      </c>
      <c r="O304" s="4">
        <v>0</v>
      </c>
    </row>
    <row r="305" spans="1:15" ht="12.75">
      <c r="A305" t="s">
        <v>145</v>
      </c>
      <c r="B305" t="s">
        <v>451</v>
      </c>
      <c r="C305" t="s">
        <v>573</v>
      </c>
      <c r="D305" t="s">
        <v>576</v>
      </c>
      <c r="E305" t="s">
        <v>577</v>
      </c>
      <c r="F305" t="s">
        <v>581</v>
      </c>
      <c r="G305" s="3">
        <v>0</v>
      </c>
      <c r="H305">
        <v>0</v>
      </c>
      <c r="I305">
        <v>0</v>
      </c>
      <c r="J305" s="3">
        <v>0</v>
      </c>
      <c r="K305" s="3">
        <v>0</v>
      </c>
      <c r="L305">
        <v>0</v>
      </c>
      <c r="M305">
        <v>0</v>
      </c>
      <c r="N305" s="3">
        <v>0</v>
      </c>
      <c r="O305" s="4">
        <v>0</v>
      </c>
    </row>
    <row r="306" spans="1:15" ht="12.75">
      <c r="A306" t="s">
        <v>145</v>
      </c>
      <c r="B306" t="s">
        <v>451</v>
      </c>
      <c r="C306" t="s">
        <v>573</v>
      </c>
      <c r="D306" t="s">
        <v>576</v>
      </c>
      <c r="E306" t="s">
        <v>577</v>
      </c>
      <c r="F306" t="s">
        <v>582</v>
      </c>
      <c r="G306" s="3">
        <v>0</v>
      </c>
      <c r="H306">
        <v>0</v>
      </c>
      <c r="I306">
        <v>0</v>
      </c>
      <c r="J306" s="3">
        <v>0</v>
      </c>
      <c r="K306" s="3">
        <v>0</v>
      </c>
      <c r="L306">
        <v>0</v>
      </c>
      <c r="M306">
        <v>0</v>
      </c>
      <c r="N306" s="3">
        <v>0</v>
      </c>
      <c r="O306" s="4">
        <v>0</v>
      </c>
    </row>
    <row r="307" spans="1:15" ht="12.75">
      <c r="A307" t="s">
        <v>145</v>
      </c>
      <c r="B307" t="s">
        <v>451</v>
      </c>
      <c r="C307" t="s">
        <v>573</v>
      </c>
      <c r="D307" t="s">
        <v>576</v>
      </c>
      <c r="E307" t="s">
        <v>577</v>
      </c>
      <c r="F307" t="s">
        <v>583</v>
      </c>
      <c r="G307" s="3">
        <v>0</v>
      </c>
      <c r="H307">
        <v>0</v>
      </c>
      <c r="I307">
        <v>0</v>
      </c>
      <c r="J307" s="3">
        <v>0</v>
      </c>
      <c r="K307" s="3">
        <v>0</v>
      </c>
      <c r="L307">
        <v>0</v>
      </c>
      <c r="M307">
        <v>0</v>
      </c>
      <c r="N307" s="3">
        <v>0</v>
      </c>
      <c r="O307" s="4">
        <v>0</v>
      </c>
    </row>
    <row r="308" spans="1:15" ht="12.75">
      <c r="A308" t="s">
        <v>145</v>
      </c>
      <c r="B308" t="s">
        <v>451</v>
      </c>
      <c r="C308" t="s">
        <v>573</v>
      </c>
      <c r="D308" t="s">
        <v>576</v>
      </c>
      <c r="E308" t="s">
        <v>577</v>
      </c>
      <c r="F308" t="s">
        <v>584</v>
      </c>
      <c r="G308" s="3">
        <v>0</v>
      </c>
      <c r="H308">
        <v>0</v>
      </c>
      <c r="I308">
        <v>0</v>
      </c>
      <c r="J308" s="3">
        <v>0</v>
      </c>
      <c r="K308" s="3">
        <v>0</v>
      </c>
      <c r="L308">
        <v>0</v>
      </c>
      <c r="M308">
        <v>0</v>
      </c>
      <c r="N308" s="3">
        <v>0</v>
      </c>
      <c r="O308" s="4">
        <v>0</v>
      </c>
    </row>
    <row r="309" spans="1:15" ht="12.75">
      <c r="A309" t="s">
        <v>145</v>
      </c>
      <c r="B309" t="s">
        <v>451</v>
      </c>
      <c r="C309" t="s">
        <v>573</v>
      </c>
      <c r="D309" t="s">
        <v>576</v>
      </c>
      <c r="E309" t="s">
        <v>577</v>
      </c>
      <c r="F309" t="s">
        <v>585</v>
      </c>
      <c r="G309" s="3">
        <v>0</v>
      </c>
      <c r="H309">
        <v>0</v>
      </c>
      <c r="I309">
        <v>0</v>
      </c>
      <c r="J309" s="3">
        <v>0</v>
      </c>
      <c r="K309" s="3">
        <v>0</v>
      </c>
      <c r="L309">
        <v>0</v>
      </c>
      <c r="M309">
        <v>0</v>
      </c>
      <c r="N309" s="3">
        <v>0</v>
      </c>
      <c r="O309" s="4">
        <v>0</v>
      </c>
    </row>
    <row r="310" spans="1:15" ht="12.75">
      <c r="A310" t="s">
        <v>145</v>
      </c>
      <c r="B310" t="s">
        <v>451</v>
      </c>
      <c r="C310" t="s">
        <v>573</v>
      </c>
      <c r="D310" t="s">
        <v>576</v>
      </c>
      <c r="E310" t="s">
        <v>577</v>
      </c>
      <c r="F310" t="s">
        <v>586</v>
      </c>
      <c r="G310" s="3">
        <v>0</v>
      </c>
      <c r="H310">
        <v>0</v>
      </c>
      <c r="I310">
        <v>0</v>
      </c>
      <c r="J310" s="3">
        <v>0</v>
      </c>
      <c r="K310" s="3">
        <v>0</v>
      </c>
      <c r="L310">
        <v>0</v>
      </c>
      <c r="M310">
        <v>0</v>
      </c>
      <c r="N310" s="3">
        <v>0</v>
      </c>
      <c r="O310" s="4">
        <v>0</v>
      </c>
    </row>
    <row r="311" spans="1:15" ht="12.75">
      <c r="A311" t="s">
        <v>145</v>
      </c>
      <c r="B311" t="s">
        <v>451</v>
      </c>
      <c r="C311" t="s">
        <v>573</v>
      </c>
      <c r="D311" t="s">
        <v>576</v>
      </c>
      <c r="E311" t="s">
        <v>577</v>
      </c>
      <c r="F311" t="s">
        <v>587</v>
      </c>
      <c r="G311" s="3">
        <v>0</v>
      </c>
      <c r="H311">
        <v>0</v>
      </c>
      <c r="I311">
        <v>0</v>
      </c>
      <c r="J311" s="3">
        <v>0</v>
      </c>
      <c r="K311" s="3">
        <v>0</v>
      </c>
      <c r="L311">
        <v>0</v>
      </c>
      <c r="M311">
        <v>0</v>
      </c>
      <c r="N311" s="3">
        <v>0</v>
      </c>
      <c r="O311" s="4">
        <v>0</v>
      </c>
    </row>
    <row r="312" spans="1:15" ht="12.75">
      <c r="A312" t="s">
        <v>145</v>
      </c>
      <c r="B312" t="s">
        <v>451</v>
      </c>
      <c r="C312" t="s">
        <v>573</v>
      </c>
      <c r="D312" t="s">
        <v>576</v>
      </c>
      <c r="E312" t="s">
        <v>577</v>
      </c>
      <c r="F312" t="s">
        <v>588</v>
      </c>
      <c r="G312" s="3">
        <v>423563.63</v>
      </c>
      <c r="H312">
        <v>273107.64</v>
      </c>
      <c r="I312">
        <v>612625</v>
      </c>
      <c r="J312" s="3">
        <v>84046.27</v>
      </c>
      <c r="K312" s="3">
        <v>68455.29</v>
      </c>
      <c r="L312">
        <v>322739.22</v>
      </c>
      <c r="M312">
        <v>263375</v>
      </c>
      <c r="N312" s="3">
        <v>127819.51</v>
      </c>
      <c r="O312" s="4">
        <v>0</v>
      </c>
    </row>
    <row r="313" spans="1:15" ht="12.75">
      <c r="A313" t="s">
        <v>145</v>
      </c>
      <c r="B313" t="s">
        <v>451</v>
      </c>
      <c r="C313" t="s">
        <v>573</v>
      </c>
      <c r="D313" t="s">
        <v>576</v>
      </c>
      <c r="E313" t="s">
        <v>577</v>
      </c>
      <c r="F313" t="s">
        <v>589</v>
      </c>
      <c r="G313" s="3">
        <v>214718.91</v>
      </c>
      <c r="H313">
        <v>185423.99</v>
      </c>
      <c r="I313">
        <v>200000</v>
      </c>
      <c r="J313" s="3">
        <v>200142.9</v>
      </c>
      <c r="K313" s="3">
        <v>49604.34</v>
      </c>
      <c r="L313">
        <v>115118.25</v>
      </c>
      <c r="M313">
        <v>100000</v>
      </c>
      <c r="N313" s="3">
        <v>64722.59</v>
      </c>
      <c r="O313" s="4">
        <v>0</v>
      </c>
    </row>
    <row r="314" spans="1:15" ht="12.75">
      <c r="A314" t="s">
        <v>145</v>
      </c>
      <c r="B314" t="s">
        <v>451</v>
      </c>
      <c r="C314" t="s">
        <v>573</v>
      </c>
      <c r="D314" t="s">
        <v>576</v>
      </c>
      <c r="E314" t="s">
        <v>577</v>
      </c>
      <c r="F314" t="s">
        <v>590</v>
      </c>
      <c r="G314" s="3">
        <v>319916.07</v>
      </c>
      <c r="H314">
        <v>2432659.04</v>
      </c>
      <c r="I314">
        <v>2700000</v>
      </c>
      <c r="J314" s="3">
        <v>52575.11</v>
      </c>
      <c r="K314" s="3">
        <v>784239.51</v>
      </c>
      <c r="L314">
        <v>1864506.75</v>
      </c>
      <c r="M314">
        <v>2500000</v>
      </c>
      <c r="N314" s="3">
        <v>148746.26</v>
      </c>
      <c r="O314" s="4">
        <v>0</v>
      </c>
    </row>
    <row r="315" spans="1:15" ht="12.75">
      <c r="A315" t="s">
        <v>145</v>
      </c>
      <c r="B315" t="s">
        <v>451</v>
      </c>
      <c r="C315" t="s">
        <v>573</v>
      </c>
      <c r="D315" t="s">
        <v>576</v>
      </c>
      <c r="E315" t="s">
        <v>577</v>
      </c>
      <c r="F315" t="s">
        <v>591</v>
      </c>
      <c r="G315" s="3">
        <v>3000000</v>
      </c>
      <c r="H315">
        <v>2500000</v>
      </c>
      <c r="I315">
        <v>1500000</v>
      </c>
      <c r="J315" s="3">
        <v>4000000</v>
      </c>
      <c r="K315" s="3">
        <v>3000000</v>
      </c>
      <c r="L315">
        <v>1500000</v>
      </c>
      <c r="M315">
        <v>1500000</v>
      </c>
      <c r="N315" s="3">
        <v>3000000</v>
      </c>
      <c r="O315" s="4">
        <v>0</v>
      </c>
    </row>
    <row r="316" spans="1:15" ht="12.75">
      <c r="A316" t="s">
        <v>145</v>
      </c>
      <c r="B316" t="s">
        <v>451</v>
      </c>
      <c r="C316" t="s">
        <v>573</v>
      </c>
      <c r="D316" t="s">
        <v>576</v>
      </c>
      <c r="E316" t="s">
        <v>577</v>
      </c>
      <c r="F316" t="s">
        <v>592</v>
      </c>
      <c r="G316" s="3">
        <v>0</v>
      </c>
      <c r="H316">
        <v>0</v>
      </c>
      <c r="I316">
        <v>0</v>
      </c>
      <c r="J316" s="3">
        <v>0</v>
      </c>
      <c r="K316" s="3">
        <v>0</v>
      </c>
      <c r="L316">
        <v>0</v>
      </c>
      <c r="M316">
        <v>0</v>
      </c>
      <c r="N316" s="3">
        <v>0</v>
      </c>
      <c r="O316" s="4">
        <v>0</v>
      </c>
    </row>
    <row r="317" spans="1:15" ht="12.75">
      <c r="A317" t="s">
        <v>145</v>
      </c>
      <c r="B317" t="s">
        <v>451</v>
      </c>
      <c r="C317" t="s">
        <v>573</v>
      </c>
      <c r="D317" t="s">
        <v>576</v>
      </c>
      <c r="E317" t="s">
        <v>577</v>
      </c>
      <c r="F317" t="s">
        <v>593</v>
      </c>
      <c r="G317" s="3">
        <v>437064.32</v>
      </c>
      <c r="H317">
        <v>1207573.94</v>
      </c>
      <c r="I317">
        <v>1365782.32</v>
      </c>
      <c r="J317" s="3">
        <v>278855.94</v>
      </c>
      <c r="K317" s="3">
        <v>150695.87</v>
      </c>
      <c r="L317">
        <v>1267060.43</v>
      </c>
      <c r="M317">
        <v>920661.81</v>
      </c>
      <c r="N317" s="3">
        <v>497094.49</v>
      </c>
      <c r="O317" s="4">
        <v>0</v>
      </c>
    </row>
    <row r="318" spans="1:15" ht="12.75">
      <c r="A318" t="s">
        <v>145</v>
      </c>
      <c r="B318" t="s">
        <v>451</v>
      </c>
      <c r="C318" t="s">
        <v>573</v>
      </c>
      <c r="D318" t="s">
        <v>576</v>
      </c>
      <c r="E318" t="s">
        <v>577</v>
      </c>
      <c r="F318" t="s">
        <v>594</v>
      </c>
      <c r="G318" s="3">
        <v>0</v>
      </c>
      <c r="H318">
        <v>0</v>
      </c>
      <c r="I318">
        <v>0</v>
      </c>
      <c r="J318" s="3">
        <v>0</v>
      </c>
      <c r="K318" s="3">
        <v>0</v>
      </c>
      <c r="L318">
        <v>0</v>
      </c>
      <c r="M318">
        <v>0</v>
      </c>
      <c r="N318" s="3">
        <v>0</v>
      </c>
      <c r="O318" s="4">
        <v>0</v>
      </c>
    </row>
    <row r="319" spans="1:15" ht="12.75">
      <c r="A319" t="s">
        <v>145</v>
      </c>
      <c r="B319" t="s">
        <v>451</v>
      </c>
      <c r="C319" t="s">
        <v>573</v>
      </c>
      <c r="D319" t="s">
        <v>595</v>
      </c>
      <c r="E319" t="s">
        <v>596</v>
      </c>
      <c r="F319" t="s">
        <v>596</v>
      </c>
      <c r="G319" s="3">
        <v>0</v>
      </c>
      <c r="H319">
        <v>0</v>
      </c>
      <c r="I319">
        <v>0</v>
      </c>
      <c r="J319" s="3">
        <v>0</v>
      </c>
      <c r="K319" s="3">
        <v>0</v>
      </c>
      <c r="L319">
        <v>0</v>
      </c>
      <c r="M319">
        <v>0</v>
      </c>
      <c r="N319" s="3">
        <v>0</v>
      </c>
      <c r="O319" s="4">
        <v>0</v>
      </c>
    </row>
    <row r="320" spans="1:15" ht="12.75">
      <c r="A320" t="s">
        <v>145</v>
      </c>
      <c r="B320" t="s">
        <v>451</v>
      </c>
      <c r="C320" t="s">
        <v>573</v>
      </c>
      <c r="D320" t="s">
        <v>597</v>
      </c>
      <c r="E320" t="s">
        <v>598</v>
      </c>
      <c r="F320" t="s">
        <v>598</v>
      </c>
      <c r="G320" s="3">
        <v>0</v>
      </c>
      <c r="H320">
        <v>0</v>
      </c>
      <c r="I320">
        <v>0</v>
      </c>
      <c r="J320" s="3">
        <v>0</v>
      </c>
      <c r="K320" s="3">
        <v>0</v>
      </c>
      <c r="L320">
        <v>0</v>
      </c>
      <c r="M320">
        <v>0</v>
      </c>
      <c r="N320" s="3">
        <v>0</v>
      </c>
      <c r="O320" s="4">
        <v>0</v>
      </c>
    </row>
    <row r="321" spans="1:15" ht="12.75">
      <c r="A321" t="s">
        <v>145</v>
      </c>
      <c r="B321" t="s">
        <v>451</v>
      </c>
      <c r="C321" t="s">
        <v>573</v>
      </c>
      <c r="D321" t="s">
        <v>597</v>
      </c>
      <c r="E321" t="s">
        <v>599</v>
      </c>
      <c r="F321" t="s">
        <v>599</v>
      </c>
      <c r="G321" s="3">
        <v>0</v>
      </c>
      <c r="H321">
        <v>0</v>
      </c>
      <c r="I321">
        <v>0</v>
      </c>
      <c r="J321" s="3">
        <v>0</v>
      </c>
      <c r="K321" s="3">
        <v>0</v>
      </c>
      <c r="L321">
        <v>0</v>
      </c>
      <c r="M321">
        <v>0</v>
      </c>
      <c r="N321" s="3">
        <v>0</v>
      </c>
      <c r="O321" s="4">
        <v>0</v>
      </c>
    </row>
    <row r="322" spans="1:15" ht="12.75">
      <c r="A322" t="s">
        <v>145</v>
      </c>
      <c r="B322" t="s">
        <v>451</v>
      </c>
      <c r="C322" t="s">
        <v>573</v>
      </c>
      <c r="D322" t="s">
        <v>600</v>
      </c>
      <c r="E322" t="s">
        <v>601</v>
      </c>
      <c r="F322" t="s">
        <v>601</v>
      </c>
      <c r="G322" s="3">
        <v>0</v>
      </c>
      <c r="H322">
        <v>0</v>
      </c>
      <c r="I322">
        <v>0</v>
      </c>
      <c r="J322" s="3">
        <v>0</v>
      </c>
      <c r="K322" s="3">
        <v>0</v>
      </c>
      <c r="L322">
        <v>0</v>
      </c>
      <c r="M322">
        <v>0</v>
      </c>
      <c r="N322" s="3">
        <v>0</v>
      </c>
      <c r="O322" s="4">
        <v>0</v>
      </c>
    </row>
    <row r="323" spans="1:15" ht="12.75">
      <c r="A323" t="s">
        <v>145</v>
      </c>
      <c r="B323" t="s">
        <v>451</v>
      </c>
      <c r="C323" t="s">
        <v>573</v>
      </c>
      <c r="D323" t="s">
        <v>600</v>
      </c>
      <c r="E323" t="s">
        <v>602</v>
      </c>
      <c r="F323" t="s">
        <v>602</v>
      </c>
      <c r="G323" s="3">
        <v>0</v>
      </c>
      <c r="H323">
        <v>0</v>
      </c>
      <c r="I323">
        <v>0</v>
      </c>
      <c r="J323" s="3">
        <v>0</v>
      </c>
      <c r="K323" s="3">
        <v>0</v>
      </c>
      <c r="L323">
        <v>0</v>
      </c>
      <c r="M323">
        <v>0</v>
      </c>
      <c r="N323" s="3">
        <v>0</v>
      </c>
      <c r="O323" s="4">
        <v>0</v>
      </c>
    </row>
    <row r="324" spans="1:15" ht="12.75">
      <c r="A324" t="s">
        <v>145</v>
      </c>
      <c r="B324" t="s">
        <v>451</v>
      </c>
      <c r="C324" t="s">
        <v>573</v>
      </c>
      <c r="D324" t="s">
        <v>600</v>
      </c>
      <c r="E324" t="s">
        <v>603</v>
      </c>
      <c r="F324" t="s">
        <v>603</v>
      </c>
      <c r="G324" s="3">
        <v>0</v>
      </c>
      <c r="H324">
        <v>0</v>
      </c>
      <c r="I324">
        <v>0</v>
      </c>
      <c r="J324" s="3">
        <v>0</v>
      </c>
      <c r="K324" s="3">
        <v>0</v>
      </c>
      <c r="L324">
        <v>0</v>
      </c>
      <c r="M324">
        <v>0</v>
      </c>
      <c r="N324" s="3">
        <v>0</v>
      </c>
      <c r="O324" s="4">
        <v>0</v>
      </c>
    </row>
    <row r="325" spans="1:15" ht="12.75">
      <c r="A325" t="s">
        <v>145</v>
      </c>
      <c r="B325" t="s">
        <v>451</v>
      </c>
      <c r="C325" t="s">
        <v>573</v>
      </c>
      <c r="D325" t="s">
        <v>604</v>
      </c>
      <c r="E325" t="s">
        <v>605</v>
      </c>
      <c r="F325" t="s">
        <v>605</v>
      </c>
      <c r="G325" s="3">
        <v>0</v>
      </c>
      <c r="H325">
        <v>0</v>
      </c>
      <c r="I325">
        <v>0</v>
      </c>
      <c r="J325" s="3">
        <v>0</v>
      </c>
      <c r="K325" s="3">
        <v>0</v>
      </c>
      <c r="L325">
        <v>0</v>
      </c>
      <c r="M325">
        <v>0</v>
      </c>
      <c r="N325" s="3">
        <v>0</v>
      </c>
      <c r="O325" s="4">
        <v>0</v>
      </c>
    </row>
    <row r="326" spans="1:15" ht="12.75">
      <c r="A326" t="s">
        <v>67</v>
      </c>
      <c r="B326" t="s">
        <v>451</v>
      </c>
      <c r="C326" t="s">
        <v>606</v>
      </c>
      <c r="D326" t="s">
        <v>607</v>
      </c>
      <c r="E326" t="s">
        <v>608</v>
      </c>
      <c r="F326" t="s">
        <v>608</v>
      </c>
      <c r="G326" s="3">
        <v>0</v>
      </c>
      <c r="H326">
        <v>0</v>
      </c>
      <c r="I326">
        <v>0</v>
      </c>
      <c r="J326" s="3">
        <v>0</v>
      </c>
      <c r="K326" s="3">
        <v>0</v>
      </c>
      <c r="L326">
        <v>0</v>
      </c>
      <c r="M326">
        <v>0</v>
      </c>
      <c r="N326" s="3">
        <v>0</v>
      </c>
      <c r="O326" s="4">
        <v>0</v>
      </c>
    </row>
    <row r="327" spans="1:15" ht="12.75">
      <c r="A327" t="s">
        <v>67</v>
      </c>
      <c r="B327" t="s">
        <v>451</v>
      </c>
      <c r="C327" t="s">
        <v>606</v>
      </c>
      <c r="D327" t="s">
        <v>609</v>
      </c>
      <c r="E327" t="s">
        <v>610</v>
      </c>
      <c r="F327" t="s">
        <v>610</v>
      </c>
      <c r="G327" s="3">
        <v>0</v>
      </c>
      <c r="H327">
        <v>0</v>
      </c>
      <c r="I327">
        <v>0</v>
      </c>
      <c r="J327" s="3">
        <v>0</v>
      </c>
      <c r="K327" s="3">
        <v>0</v>
      </c>
      <c r="L327">
        <v>0</v>
      </c>
      <c r="M327">
        <v>0</v>
      </c>
      <c r="N327" s="3">
        <v>0</v>
      </c>
      <c r="O327" s="4">
        <v>0</v>
      </c>
    </row>
    <row r="328" spans="1:15" ht="12.75">
      <c r="A328" t="s">
        <v>67</v>
      </c>
      <c r="B328" t="s">
        <v>451</v>
      </c>
      <c r="C328" t="s">
        <v>606</v>
      </c>
      <c r="D328" t="s">
        <v>611</v>
      </c>
      <c r="E328" t="s">
        <v>612</v>
      </c>
      <c r="F328" t="s">
        <v>612</v>
      </c>
      <c r="G328" s="3">
        <v>0</v>
      </c>
      <c r="H328">
        <v>0</v>
      </c>
      <c r="I328">
        <v>0</v>
      </c>
      <c r="J328" s="3">
        <v>0</v>
      </c>
      <c r="K328" s="3">
        <v>0</v>
      </c>
      <c r="L328">
        <v>0</v>
      </c>
      <c r="M328">
        <v>0</v>
      </c>
      <c r="N328" s="3">
        <v>0</v>
      </c>
      <c r="O328" s="4">
        <v>0</v>
      </c>
    </row>
    <row r="329" spans="1:15" ht="12.75">
      <c r="A329" t="s">
        <v>67</v>
      </c>
      <c r="B329" t="s">
        <v>451</v>
      </c>
      <c r="C329" t="s">
        <v>606</v>
      </c>
      <c r="D329" t="s">
        <v>613</v>
      </c>
      <c r="E329" t="s">
        <v>614</v>
      </c>
      <c r="F329" t="s">
        <v>614</v>
      </c>
      <c r="G329" s="3">
        <v>0</v>
      </c>
      <c r="H329">
        <v>0</v>
      </c>
      <c r="I329">
        <v>0</v>
      </c>
      <c r="J329" s="3">
        <v>0</v>
      </c>
      <c r="K329" s="3">
        <v>0</v>
      </c>
      <c r="L329">
        <v>0</v>
      </c>
      <c r="M329">
        <v>0</v>
      </c>
      <c r="N329" s="3">
        <v>0</v>
      </c>
      <c r="O329" s="4">
        <v>0</v>
      </c>
    </row>
    <row r="330" spans="1:15" ht="12.75">
      <c r="A330" t="s">
        <v>67</v>
      </c>
      <c r="B330" t="s">
        <v>451</v>
      </c>
      <c r="C330" t="s">
        <v>606</v>
      </c>
      <c r="D330" t="s">
        <v>615</v>
      </c>
      <c r="E330" t="s">
        <v>616</v>
      </c>
      <c r="F330" t="s">
        <v>616</v>
      </c>
      <c r="G330" s="3">
        <v>0</v>
      </c>
      <c r="H330">
        <v>0</v>
      </c>
      <c r="I330">
        <v>0</v>
      </c>
      <c r="J330" s="3">
        <v>0</v>
      </c>
      <c r="K330" s="3">
        <v>0</v>
      </c>
      <c r="L330">
        <v>0</v>
      </c>
      <c r="M330">
        <v>0</v>
      </c>
      <c r="N330" s="3">
        <v>0</v>
      </c>
      <c r="O330" s="4">
        <v>0</v>
      </c>
    </row>
    <row r="331" spans="1:15" ht="12.75">
      <c r="A331" t="s">
        <v>145</v>
      </c>
      <c r="B331" t="s">
        <v>451</v>
      </c>
      <c r="C331" t="s">
        <v>617</v>
      </c>
      <c r="D331" t="s">
        <v>618</v>
      </c>
      <c r="E331" t="s">
        <v>619</v>
      </c>
      <c r="F331" t="s">
        <v>619</v>
      </c>
      <c r="G331" s="3">
        <v>0</v>
      </c>
      <c r="H331">
        <v>0</v>
      </c>
      <c r="I331">
        <v>0</v>
      </c>
      <c r="J331" s="3">
        <v>0</v>
      </c>
      <c r="K331" s="3">
        <v>0</v>
      </c>
      <c r="L331">
        <v>0</v>
      </c>
      <c r="M331">
        <v>0</v>
      </c>
      <c r="N331" s="3">
        <v>0</v>
      </c>
      <c r="O331" s="4">
        <v>0</v>
      </c>
    </row>
    <row r="332" spans="1:15" ht="12.75">
      <c r="A332" t="s">
        <v>145</v>
      </c>
      <c r="B332" t="s">
        <v>451</v>
      </c>
      <c r="C332" t="s">
        <v>617</v>
      </c>
      <c r="D332" t="s">
        <v>620</v>
      </c>
      <c r="E332" t="s">
        <v>621</v>
      </c>
      <c r="F332" t="s">
        <v>621</v>
      </c>
      <c r="G332" s="3">
        <v>0</v>
      </c>
      <c r="H332">
        <v>0</v>
      </c>
      <c r="I332">
        <v>0</v>
      </c>
      <c r="J332" s="3">
        <v>0</v>
      </c>
      <c r="K332" s="3">
        <v>0</v>
      </c>
      <c r="L332">
        <v>0</v>
      </c>
      <c r="M332">
        <v>0</v>
      </c>
      <c r="N332" s="3">
        <v>0</v>
      </c>
      <c r="O332" s="4">
        <v>0</v>
      </c>
    </row>
    <row r="333" spans="1:15" ht="12.75">
      <c r="A333" t="s">
        <v>145</v>
      </c>
      <c r="B333" t="s">
        <v>622</v>
      </c>
      <c r="C333" t="s">
        <v>623</v>
      </c>
      <c r="D333" t="s">
        <v>624</v>
      </c>
      <c r="E333" t="s">
        <v>625</v>
      </c>
      <c r="F333" t="s">
        <v>625</v>
      </c>
      <c r="G333" s="3">
        <v>0</v>
      </c>
      <c r="H333">
        <v>0</v>
      </c>
      <c r="I333">
        <v>0</v>
      </c>
      <c r="J333" s="3">
        <v>0</v>
      </c>
      <c r="K333" s="3">
        <v>0</v>
      </c>
      <c r="L333">
        <v>0</v>
      </c>
      <c r="M333">
        <v>0</v>
      </c>
      <c r="N333" s="3">
        <v>0</v>
      </c>
      <c r="O333" s="4">
        <v>0</v>
      </c>
    </row>
    <row r="334" spans="1:15" ht="12.75">
      <c r="A334" t="s">
        <v>145</v>
      </c>
      <c r="B334" t="s">
        <v>622</v>
      </c>
      <c r="C334" t="s">
        <v>623</v>
      </c>
      <c r="D334" t="s">
        <v>626</v>
      </c>
      <c r="E334" t="s">
        <v>627</v>
      </c>
      <c r="F334" t="s">
        <v>627</v>
      </c>
      <c r="G334" s="3">
        <v>0</v>
      </c>
      <c r="H334">
        <v>0</v>
      </c>
      <c r="I334">
        <v>0</v>
      </c>
      <c r="J334" s="3">
        <v>0</v>
      </c>
      <c r="K334" s="3">
        <v>0</v>
      </c>
      <c r="L334">
        <v>0</v>
      </c>
      <c r="M334">
        <v>0</v>
      </c>
      <c r="N334" s="3">
        <v>0</v>
      </c>
      <c r="O334" s="4">
        <v>0</v>
      </c>
    </row>
    <row r="335" spans="1:15" ht="12.75">
      <c r="A335" t="s">
        <v>145</v>
      </c>
      <c r="B335" t="s">
        <v>622</v>
      </c>
      <c r="C335" t="s">
        <v>628</v>
      </c>
      <c r="D335" t="s">
        <v>629</v>
      </c>
      <c r="E335" t="s">
        <v>630</v>
      </c>
      <c r="F335" t="s">
        <v>630</v>
      </c>
      <c r="G335" s="3">
        <v>0</v>
      </c>
      <c r="H335">
        <v>0</v>
      </c>
      <c r="I335">
        <v>0</v>
      </c>
      <c r="J335" s="3">
        <v>0</v>
      </c>
      <c r="K335" s="3">
        <v>0</v>
      </c>
      <c r="L335">
        <v>0</v>
      </c>
      <c r="M335">
        <v>0</v>
      </c>
      <c r="N335" s="3">
        <v>0</v>
      </c>
      <c r="O335" s="4">
        <v>0</v>
      </c>
    </row>
    <row r="336" spans="1:15" ht="12.75">
      <c r="A336" t="s">
        <v>145</v>
      </c>
      <c r="B336" t="s">
        <v>622</v>
      </c>
      <c r="C336" t="s">
        <v>628</v>
      </c>
      <c r="D336" t="s">
        <v>631</v>
      </c>
      <c r="E336" t="s">
        <v>632</v>
      </c>
      <c r="F336" t="s">
        <v>632</v>
      </c>
      <c r="G336" s="3">
        <v>0</v>
      </c>
      <c r="H336">
        <v>44301.08</v>
      </c>
      <c r="I336">
        <v>0</v>
      </c>
      <c r="J336" s="3">
        <v>44301.08</v>
      </c>
      <c r="K336" s="3">
        <v>0</v>
      </c>
      <c r="L336">
        <v>70526.2</v>
      </c>
      <c r="M336">
        <v>0</v>
      </c>
      <c r="N336" s="3">
        <v>70526.2</v>
      </c>
      <c r="O336" s="4">
        <v>0</v>
      </c>
    </row>
    <row r="337" spans="1:15" ht="12.75">
      <c r="A337" t="s">
        <v>145</v>
      </c>
      <c r="B337" t="s">
        <v>622</v>
      </c>
      <c r="C337" t="s">
        <v>628</v>
      </c>
      <c r="D337" t="s">
        <v>633</v>
      </c>
      <c r="E337" t="s">
        <v>634</v>
      </c>
      <c r="F337" t="s">
        <v>634</v>
      </c>
      <c r="G337" s="3">
        <v>0</v>
      </c>
      <c r="H337">
        <v>348385.89</v>
      </c>
      <c r="I337">
        <v>0</v>
      </c>
      <c r="J337" s="3">
        <v>348385.89</v>
      </c>
      <c r="K337" s="3">
        <v>0</v>
      </c>
      <c r="L337">
        <v>400211.97</v>
      </c>
      <c r="M337">
        <v>0</v>
      </c>
      <c r="N337" s="3">
        <v>400211.97</v>
      </c>
      <c r="O337" s="4">
        <v>0</v>
      </c>
    </row>
    <row r="338" spans="1:15" ht="12.75">
      <c r="A338" t="s">
        <v>145</v>
      </c>
      <c r="B338" t="s">
        <v>622</v>
      </c>
      <c r="C338" t="s">
        <v>628</v>
      </c>
      <c r="D338" t="s">
        <v>635</v>
      </c>
      <c r="E338" t="s">
        <v>636</v>
      </c>
      <c r="F338" t="s">
        <v>636</v>
      </c>
      <c r="G338" s="3">
        <v>0</v>
      </c>
      <c r="H338">
        <v>1897409.97</v>
      </c>
      <c r="I338">
        <v>0</v>
      </c>
      <c r="J338" s="3">
        <v>1897409.97</v>
      </c>
      <c r="K338" s="3">
        <v>0</v>
      </c>
      <c r="L338">
        <v>1506422.51</v>
      </c>
      <c r="M338">
        <v>0</v>
      </c>
      <c r="N338" s="3">
        <v>1506422.51</v>
      </c>
      <c r="O338" s="4">
        <v>0</v>
      </c>
    </row>
    <row r="339" spans="1:15" ht="12.75">
      <c r="A339" t="s">
        <v>145</v>
      </c>
      <c r="B339" t="s">
        <v>622</v>
      </c>
      <c r="C339" t="s">
        <v>628</v>
      </c>
      <c r="D339" t="s">
        <v>637</v>
      </c>
      <c r="E339" t="s">
        <v>638</v>
      </c>
      <c r="F339" t="s">
        <v>638</v>
      </c>
      <c r="G339" s="3">
        <v>0</v>
      </c>
      <c r="H339">
        <v>117579.64</v>
      </c>
      <c r="I339">
        <v>0</v>
      </c>
      <c r="J339" s="3">
        <v>117579.64</v>
      </c>
      <c r="K339" s="3">
        <v>0</v>
      </c>
      <c r="L339">
        <v>114756.43</v>
      </c>
      <c r="M339">
        <v>0</v>
      </c>
      <c r="N339" s="3">
        <v>114756.43</v>
      </c>
      <c r="O339" s="4">
        <v>0</v>
      </c>
    </row>
    <row r="340" spans="1:15" ht="12.75">
      <c r="A340" t="s">
        <v>145</v>
      </c>
      <c r="B340" t="s">
        <v>622</v>
      </c>
      <c r="C340" t="s">
        <v>628</v>
      </c>
      <c r="D340" t="s">
        <v>639</v>
      </c>
      <c r="E340" t="s">
        <v>640</v>
      </c>
      <c r="F340" t="s">
        <v>640</v>
      </c>
      <c r="G340" s="3">
        <v>0</v>
      </c>
      <c r="H340">
        <v>61778.48</v>
      </c>
      <c r="I340">
        <v>0</v>
      </c>
      <c r="J340" s="3">
        <v>61778.48</v>
      </c>
      <c r="K340" s="3">
        <v>0</v>
      </c>
      <c r="L340">
        <v>57504.6</v>
      </c>
      <c r="M340">
        <v>0</v>
      </c>
      <c r="N340" s="3">
        <v>57504.6</v>
      </c>
      <c r="O340" s="4">
        <v>0</v>
      </c>
    </row>
    <row r="341" spans="1:15" ht="12.75">
      <c r="A341" t="s">
        <v>145</v>
      </c>
      <c r="B341" t="s">
        <v>622</v>
      </c>
      <c r="C341" t="s">
        <v>628</v>
      </c>
      <c r="D341" t="s">
        <v>641</v>
      </c>
      <c r="E341" t="s">
        <v>642</v>
      </c>
      <c r="F341" t="s">
        <v>642</v>
      </c>
      <c r="G341" s="3">
        <v>0</v>
      </c>
      <c r="H341">
        <v>0</v>
      </c>
      <c r="I341">
        <v>0</v>
      </c>
      <c r="J341" s="3">
        <v>0</v>
      </c>
      <c r="K341" s="3">
        <v>0</v>
      </c>
      <c r="L341">
        <v>0</v>
      </c>
      <c r="M341">
        <v>0</v>
      </c>
      <c r="N341" s="3">
        <v>0</v>
      </c>
      <c r="O341" s="4">
        <v>0</v>
      </c>
    </row>
    <row r="342" spans="1:15" ht="12.75">
      <c r="A342" t="s">
        <v>145</v>
      </c>
      <c r="B342" t="s">
        <v>622</v>
      </c>
      <c r="C342" t="s">
        <v>628</v>
      </c>
      <c r="D342" t="s">
        <v>643</v>
      </c>
      <c r="E342" t="s">
        <v>644</v>
      </c>
      <c r="F342" t="s">
        <v>644</v>
      </c>
      <c r="G342" s="3">
        <v>0</v>
      </c>
      <c r="H342">
        <v>81038.29</v>
      </c>
      <c r="I342">
        <v>0</v>
      </c>
      <c r="J342" s="3">
        <v>81038.29</v>
      </c>
      <c r="K342" s="3">
        <v>0</v>
      </c>
      <c r="L342">
        <v>71626.82</v>
      </c>
      <c r="M342">
        <v>0</v>
      </c>
      <c r="N342" s="3">
        <v>71626.82</v>
      </c>
      <c r="O342" s="4">
        <v>0</v>
      </c>
    </row>
    <row r="343" spans="1:15" ht="12.75">
      <c r="A343" t="s">
        <v>145</v>
      </c>
      <c r="B343" t="s">
        <v>622</v>
      </c>
      <c r="C343" t="s">
        <v>628</v>
      </c>
      <c r="D343" t="s">
        <v>645</v>
      </c>
      <c r="E343" t="s">
        <v>646</v>
      </c>
      <c r="F343" t="s">
        <v>646</v>
      </c>
      <c r="G343" s="3">
        <v>0</v>
      </c>
      <c r="H343">
        <v>560884.32</v>
      </c>
      <c r="I343">
        <v>0</v>
      </c>
      <c r="J343" s="3">
        <v>560884.32</v>
      </c>
      <c r="K343" s="3">
        <v>0</v>
      </c>
      <c r="L343">
        <v>595186.27</v>
      </c>
      <c r="M343">
        <v>0</v>
      </c>
      <c r="N343" s="3">
        <v>595186.27</v>
      </c>
      <c r="O343" s="4">
        <v>0</v>
      </c>
    </row>
    <row r="344" spans="1:15" ht="12.75">
      <c r="A344" t="s">
        <v>145</v>
      </c>
      <c r="B344" t="s">
        <v>622</v>
      </c>
      <c r="C344" t="s">
        <v>628</v>
      </c>
      <c r="D344" t="s">
        <v>647</v>
      </c>
      <c r="E344" t="s">
        <v>648</v>
      </c>
      <c r="F344" t="s">
        <v>648</v>
      </c>
      <c r="G344" s="3">
        <v>0</v>
      </c>
      <c r="H344">
        <v>418508.06</v>
      </c>
      <c r="I344">
        <v>0</v>
      </c>
      <c r="J344" s="3">
        <v>418508.06</v>
      </c>
      <c r="K344" s="3">
        <v>0</v>
      </c>
      <c r="L344">
        <v>427484.41</v>
      </c>
      <c r="M344">
        <v>0</v>
      </c>
      <c r="N344" s="3">
        <v>427484.41</v>
      </c>
      <c r="O344" s="4">
        <v>0</v>
      </c>
    </row>
    <row r="345" spans="1:15" ht="12.75">
      <c r="A345" t="s">
        <v>145</v>
      </c>
      <c r="B345" t="s">
        <v>622</v>
      </c>
      <c r="C345" t="s">
        <v>649</v>
      </c>
      <c r="D345" t="s">
        <v>650</v>
      </c>
      <c r="E345" t="s">
        <v>651</v>
      </c>
      <c r="F345" t="s">
        <v>651</v>
      </c>
      <c r="G345" s="3">
        <v>0</v>
      </c>
      <c r="H345">
        <v>0</v>
      </c>
      <c r="I345">
        <v>0</v>
      </c>
      <c r="J345" s="3">
        <v>0</v>
      </c>
      <c r="K345" s="3">
        <v>0</v>
      </c>
      <c r="L345">
        <v>0</v>
      </c>
      <c r="M345">
        <v>0</v>
      </c>
      <c r="N345" s="3">
        <v>0</v>
      </c>
      <c r="O345" s="4">
        <v>0</v>
      </c>
    </row>
    <row r="346" spans="1:15" ht="12.75">
      <c r="A346" t="s">
        <v>145</v>
      </c>
      <c r="B346" t="s">
        <v>622</v>
      </c>
      <c r="C346" t="s">
        <v>649</v>
      </c>
      <c r="D346" t="s">
        <v>652</v>
      </c>
      <c r="E346" t="s">
        <v>653</v>
      </c>
      <c r="F346" t="s">
        <v>653</v>
      </c>
      <c r="G346" s="3">
        <v>0</v>
      </c>
      <c r="H346">
        <v>0</v>
      </c>
      <c r="I346">
        <v>0</v>
      </c>
      <c r="J346" s="3">
        <v>0</v>
      </c>
      <c r="K346" s="3">
        <v>0</v>
      </c>
      <c r="L346">
        <v>0</v>
      </c>
      <c r="M346">
        <v>0</v>
      </c>
      <c r="N346" s="3">
        <v>0</v>
      </c>
      <c r="O346" s="4">
        <v>0</v>
      </c>
    </row>
    <row r="347" spans="1:15" ht="12.75">
      <c r="A347" t="s">
        <v>145</v>
      </c>
      <c r="B347" t="s">
        <v>622</v>
      </c>
      <c r="C347" t="s">
        <v>649</v>
      </c>
      <c r="D347" t="s">
        <v>654</v>
      </c>
      <c r="E347" t="s">
        <v>655</v>
      </c>
      <c r="F347" t="s">
        <v>655</v>
      </c>
      <c r="G347" s="3">
        <v>0</v>
      </c>
      <c r="H347">
        <v>0</v>
      </c>
      <c r="I347">
        <v>0</v>
      </c>
      <c r="J347" s="3">
        <v>0</v>
      </c>
      <c r="K347" s="3">
        <v>0</v>
      </c>
      <c r="L347">
        <v>0</v>
      </c>
      <c r="M347">
        <v>0</v>
      </c>
      <c r="N347" s="3">
        <v>0</v>
      </c>
      <c r="O347" s="4">
        <v>0</v>
      </c>
    </row>
    <row r="348" spans="1:15" ht="12.75">
      <c r="A348" t="s">
        <v>145</v>
      </c>
      <c r="B348" t="s">
        <v>622</v>
      </c>
      <c r="C348" t="s">
        <v>656</v>
      </c>
      <c r="D348" t="s">
        <v>657</v>
      </c>
      <c r="E348" t="s">
        <v>658</v>
      </c>
      <c r="F348" t="s">
        <v>658</v>
      </c>
      <c r="G348" s="3">
        <v>0</v>
      </c>
      <c r="H348">
        <v>2934491.78</v>
      </c>
      <c r="I348">
        <v>0</v>
      </c>
      <c r="J348" s="3">
        <v>2934491.78</v>
      </c>
      <c r="K348" s="3">
        <v>0</v>
      </c>
      <c r="L348">
        <v>2709763.44</v>
      </c>
      <c r="M348">
        <v>0</v>
      </c>
      <c r="N348" s="3">
        <v>2709763.44</v>
      </c>
      <c r="O348" s="4">
        <v>0</v>
      </c>
    </row>
    <row r="349" spans="1:15" ht="12.75">
      <c r="A349" t="s">
        <v>145</v>
      </c>
      <c r="B349" t="s">
        <v>622</v>
      </c>
      <c r="C349" t="s">
        <v>656</v>
      </c>
      <c r="D349" t="s">
        <v>659</v>
      </c>
      <c r="E349" t="s">
        <v>660</v>
      </c>
      <c r="F349" t="s">
        <v>660</v>
      </c>
      <c r="G349" s="3">
        <v>0</v>
      </c>
      <c r="H349">
        <v>26080.38</v>
      </c>
      <c r="I349">
        <v>0</v>
      </c>
      <c r="J349" s="3">
        <v>26080.38</v>
      </c>
      <c r="K349" s="3">
        <v>0</v>
      </c>
      <c r="L349">
        <v>18673.53</v>
      </c>
      <c r="M349">
        <v>0</v>
      </c>
      <c r="N349" s="3">
        <v>18673.53</v>
      </c>
      <c r="O349" s="4">
        <v>0</v>
      </c>
    </row>
    <row r="350" spans="1:15" ht="12.75">
      <c r="A350" t="s">
        <v>145</v>
      </c>
      <c r="B350" t="s">
        <v>622</v>
      </c>
      <c r="C350" t="s">
        <v>656</v>
      </c>
      <c r="D350" t="s">
        <v>661</v>
      </c>
      <c r="E350" t="s">
        <v>662</v>
      </c>
      <c r="F350" t="s">
        <v>662</v>
      </c>
      <c r="G350" s="3">
        <v>0</v>
      </c>
      <c r="H350">
        <v>839854.54</v>
      </c>
      <c r="I350">
        <v>0</v>
      </c>
      <c r="J350" s="3">
        <v>839854.54</v>
      </c>
      <c r="K350" s="3">
        <v>0</v>
      </c>
      <c r="L350">
        <v>778136.46</v>
      </c>
      <c r="M350">
        <v>0</v>
      </c>
      <c r="N350" s="3">
        <v>778136.46</v>
      </c>
      <c r="O350" s="4">
        <v>0</v>
      </c>
    </row>
    <row r="351" spans="1:15" ht="12.75">
      <c r="A351" t="s">
        <v>145</v>
      </c>
      <c r="B351" t="s">
        <v>622</v>
      </c>
      <c r="C351" t="s">
        <v>656</v>
      </c>
      <c r="D351" t="s">
        <v>663</v>
      </c>
      <c r="E351" t="s">
        <v>664</v>
      </c>
      <c r="F351" t="s">
        <v>664</v>
      </c>
      <c r="G351" s="3">
        <v>0</v>
      </c>
      <c r="H351">
        <v>59609.87</v>
      </c>
      <c r="I351">
        <v>0</v>
      </c>
      <c r="J351" s="3">
        <v>59609.87</v>
      </c>
      <c r="K351" s="3">
        <v>0</v>
      </c>
      <c r="L351">
        <v>54593.25</v>
      </c>
      <c r="M351">
        <v>0</v>
      </c>
      <c r="N351" s="3">
        <v>54593.25</v>
      </c>
      <c r="O351" s="4">
        <v>0</v>
      </c>
    </row>
    <row r="352" spans="1:15" ht="12.75">
      <c r="A352" t="s">
        <v>145</v>
      </c>
      <c r="B352" t="s">
        <v>622</v>
      </c>
      <c r="C352" t="s">
        <v>656</v>
      </c>
      <c r="D352" t="s">
        <v>665</v>
      </c>
      <c r="E352" t="s">
        <v>666</v>
      </c>
      <c r="F352" t="s">
        <v>666</v>
      </c>
      <c r="G352" s="3">
        <v>0</v>
      </c>
      <c r="H352">
        <v>21495.43</v>
      </c>
      <c r="I352">
        <v>0</v>
      </c>
      <c r="J352" s="3">
        <v>21495.43</v>
      </c>
      <c r="K352" s="3">
        <v>0</v>
      </c>
      <c r="L352">
        <v>13508.28</v>
      </c>
      <c r="M352">
        <v>0</v>
      </c>
      <c r="N352" s="3">
        <v>13508.28</v>
      </c>
      <c r="O352" s="4">
        <v>0</v>
      </c>
    </row>
    <row r="353" spans="1:15" ht="12.75">
      <c r="A353" t="s">
        <v>145</v>
      </c>
      <c r="B353" t="s">
        <v>622</v>
      </c>
      <c r="C353" t="s">
        <v>656</v>
      </c>
      <c r="D353" t="s">
        <v>667</v>
      </c>
      <c r="E353" t="s">
        <v>668</v>
      </c>
      <c r="F353" t="s">
        <v>668</v>
      </c>
      <c r="G353" s="3">
        <v>0</v>
      </c>
      <c r="H353">
        <v>2430</v>
      </c>
      <c r="I353">
        <v>0</v>
      </c>
      <c r="J353" s="3">
        <v>2430</v>
      </c>
      <c r="K353" s="3">
        <v>0</v>
      </c>
      <c r="L353">
        <v>2430</v>
      </c>
      <c r="M353">
        <v>0</v>
      </c>
      <c r="N353" s="3">
        <v>2430</v>
      </c>
      <c r="O353" s="4">
        <v>0</v>
      </c>
    </row>
    <row r="354" spans="1:15" ht="12.75">
      <c r="A354" t="s">
        <v>145</v>
      </c>
      <c r="B354" t="s">
        <v>622</v>
      </c>
      <c r="C354" t="s">
        <v>669</v>
      </c>
      <c r="D354" t="s">
        <v>670</v>
      </c>
      <c r="E354" t="s">
        <v>671</v>
      </c>
      <c r="F354" t="s">
        <v>671</v>
      </c>
      <c r="G354" s="3">
        <v>0</v>
      </c>
      <c r="H354">
        <v>0</v>
      </c>
      <c r="I354">
        <v>0</v>
      </c>
      <c r="J354" s="3">
        <v>0</v>
      </c>
      <c r="K354" s="3">
        <v>0</v>
      </c>
      <c r="L354">
        <v>0</v>
      </c>
      <c r="M354">
        <v>0</v>
      </c>
      <c r="N354" s="3">
        <v>0</v>
      </c>
      <c r="O354" s="4">
        <v>0</v>
      </c>
    </row>
    <row r="355" spans="1:15" ht="12.75">
      <c r="A355" t="s">
        <v>145</v>
      </c>
      <c r="B355" t="s">
        <v>622</v>
      </c>
      <c r="C355" t="s">
        <v>669</v>
      </c>
      <c r="D355" t="s">
        <v>670</v>
      </c>
      <c r="E355" t="s">
        <v>672</v>
      </c>
      <c r="F355" t="s">
        <v>672</v>
      </c>
      <c r="G355" s="3">
        <v>0</v>
      </c>
      <c r="H355">
        <v>334695.85</v>
      </c>
      <c r="I355">
        <v>0</v>
      </c>
      <c r="J355" s="3">
        <v>334695.85</v>
      </c>
      <c r="K355" s="3">
        <v>0</v>
      </c>
      <c r="L355">
        <v>399396.76</v>
      </c>
      <c r="M355">
        <v>0</v>
      </c>
      <c r="N355" s="3">
        <v>399396.76</v>
      </c>
      <c r="O355" s="4">
        <v>0</v>
      </c>
    </row>
    <row r="356" spans="1:15" ht="12.75">
      <c r="A356" t="s">
        <v>145</v>
      </c>
      <c r="B356" t="s">
        <v>622</v>
      </c>
      <c r="C356" t="s">
        <v>669</v>
      </c>
      <c r="D356" t="s">
        <v>673</v>
      </c>
      <c r="E356" t="s">
        <v>674</v>
      </c>
      <c r="F356" t="s">
        <v>674</v>
      </c>
      <c r="G356" s="3">
        <v>0</v>
      </c>
      <c r="H356">
        <v>0</v>
      </c>
      <c r="I356">
        <v>0</v>
      </c>
      <c r="J356" s="3">
        <v>0</v>
      </c>
      <c r="K356" s="3">
        <v>0</v>
      </c>
      <c r="L356">
        <v>0</v>
      </c>
      <c r="M356">
        <v>0</v>
      </c>
      <c r="N356" s="3">
        <v>0</v>
      </c>
      <c r="O356" s="4">
        <v>0</v>
      </c>
    </row>
    <row r="357" spans="1:15" ht="12.75">
      <c r="A357" t="s">
        <v>145</v>
      </c>
      <c r="B357" t="s">
        <v>622</v>
      </c>
      <c r="C357" t="s">
        <v>669</v>
      </c>
      <c r="D357" t="s">
        <v>673</v>
      </c>
      <c r="E357" t="s">
        <v>675</v>
      </c>
      <c r="F357" t="s">
        <v>675</v>
      </c>
      <c r="G357" s="3">
        <v>0</v>
      </c>
      <c r="H357">
        <v>1829189.91</v>
      </c>
      <c r="I357">
        <v>0</v>
      </c>
      <c r="J357" s="3">
        <v>1829189.91</v>
      </c>
      <c r="K357" s="3">
        <v>0</v>
      </c>
      <c r="L357">
        <v>1768519.5</v>
      </c>
      <c r="M357">
        <v>0</v>
      </c>
      <c r="N357" s="3">
        <v>1768519.5</v>
      </c>
      <c r="O357" s="4">
        <v>0</v>
      </c>
    </row>
    <row r="358" spans="1:15" ht="12.75">
      <c r="A358" t="s">
        <v>145</v>
      </c>
      <c r="B358" t="s">
        <v>622</v>
      </c>
      <c r="C358" t="s">
        <v>676</v>
      </c>
      <c r="D358" t="s">
        <v>677</v>
      </c>
      <c r="E358" t="s">
        <v>678</v>
      </c>
      <c r="F358" t="s">
        <v>678</v>
      </c>
      <c r="G358" s="3">
        <v>0</v>
      </c>
      <c r="H358">
        <v>0</v>
      </c>
      <c r="I358">
        <v>0</v>
      </c>
      <c r="J358" s="3">
        <v>0</v>
      </c>
      <c r="K358" s="3">
        <v>0</v>
      </c>
      <c r="L358">
        <v>0</v>
      </c>
      <c r="M358">
        <v>0</v>
      </c>
      <c r="N358" s="3">
        <v>0</v>
      </c>
      <c r="O358" s="4">
        <v>0</v>
      </c>
    </row>
    <row r="359" spans="1:15" ht="12.75">
      <c r="A359" t="s">
        <v>145</v>
      </c>
      <c r="B359" t="s">
        <v>622</v>
      </c>
      <c r="C359" t="s">
        <v>676</v>
      </c>
      <c r="D359" t="s">
        <v>679</v>
      </c>
      <c r="E359" t="s">
        <v>680</v>
      </c>
      <c r="F359" t="s">
        <v>680</v>
      </c>
      <c r="G359" s="3">
        <v>0</v>
      </c>
      <c r="H359">
        <v>0</v>
      </c>
      <c r="I359">
        <v>0</v>
      </c>
      <c r="J359" s="3">
        <v>0</v>
      </c>
      <c r="K359" s="3">
        <v>0</v>
      </c>
      <c r="L359">
        <v>0</v>
      </c>
      <c r="M359">
        <v>0</v>
      </c>
      <c r="N359" s="3">
        <v>0</v>
      </c>
      <c r="O359" s="4">
        <v>0</v>
      </c>
    </row>
    <row r="360" spans="1:15" ht="12.75">
      <c r="A360" t="s">
        <v>145</v>
      </c>
      <c r="B360" t="s">
        <v>622</v>
      </c>
      <c r="C360" t="s">
        <v>676</v>
      </c>
      <c r="D360" t="s">
        <v>681</v>
      </c>
      <c r="E360" t="s">
        <v>682</v>
      </c>
      <c r="F360" t="s">
        <v>682</v>
      </c>
      <c r="G360" s="3">
        <v>0</v>
      </c>
      <c r="H360">
        <v>13377.22</v>
      </c>
      <c r="I360">
        <v>0</v>
      </c>
      <c r="J360" s="3">
        <v>13377.22</v>
      </c>
      <c r="K360" s="3">
        <v>0</v>
      </c>
      <c r="L360">
        <v>18553.22</v>
      </c>
      <c r="M360">
        <v>0</v>
      </c>
      <c r="N360" s="3">
        <v>18553.22</v>
      </c>
      <c r="O360" s="4">
        <v>0</v>
      </c>
    </row>
    <row r="361" spans="1:15" ht="12.75">
      <c r="A361" t="s">
        <v>145</v>
      </c>
      <c r="B361" t="s">
        <v>622</v>
      </c>
      <c r="C361" t="s">
        <v>676</v>
      </c>
      <c r="D361" t="s">
        <v>681</v>
      </c>
      <c r="E361" t="s">
        <v>683</v>
      </c>
      <c r="F361" t="s">
        <v>683</v>
      </c>
      <c r="G361" s="3">
        <v>0</v>
      </c>
      <c r="H361">
        <v>0</v>
      </c>
      <c r="I361">
        <v>0</v>
      </c>
      <c r="J361" s="3">
        <v>0</v>
      </c>
      <c r="K361" s="3">
        <v>0</v>
      </c>
      <c r="L361">
        <v>0</v>
      </c>
      <c r="M361">
        <v>0</v>
      </c>
      <c r="N361" s="3">
        <v>0</v>
      </c>
      <c r="O361" s="4">
        <v>0</v>
      </c>
    </row>
    <row r="362" spans="1:15" ht="12.75">
      <c r="A362" t="s">
        <v>145</v>
      </c>
      <c r="B362" t="s">
        <v>622</v>
      </c>
      <c r="C362" t="s">
        <v>676</v>
      </c>
      <c r="D362" t="s">
        <v>684</v>
      </c>
      <c r="E362" t="s">
        <v>685</v>
      </c>
      <c r="F362" t="s">
        <v>685</v>
      </c>
      <c r="G362" s="3">
        <v>0</v>
      </c>
      <c r="H362">
        <v>0</v>
      </c>
      <c r="I362">
        <v>0</v>
      </c>
      <c r="J362" s="3">
        <v>0</v>
      </c>
      <c r="K362" s="3">
        <v>0</v>
      </c>
      <c r="L362">
        <v>0</v>
      </c>
      <c r="M362">
        <v>0</v>
      </c>
      <c r="N362" s="3">
        <v>0</v>
      </c>
      <c r="O362" s="4">
        <v>0</v>
      </c>
    </row>
    <row r="363" spans="1:15" ht="12.75">
      <c r="A363" t="s">
        <v>145</v>
      </c>
      <c r="B363" t="s">
        <v>622</v>
      </c>
      <c r="C363" t="s">
        <v>676</v>
      </c>
      <c r="D363" t="s">
        <v>686</v>
      </c>
      <c r="E363" t="s">
        <v>687</v>
      </c>
      <c r="F363" t="s">
        <v>687</v>
      </c>
      <c r="G363" s="3">
        <v>0</v>
      </c>
      <c r="H363">
        <v>0</v>
      </c>
      <c r="I363">
        <v>0</v>
      </c>
      <c r="J363" s="3">
        <v>0</v>
      </c>
      <c r="K363" s="3">
        <v>0</v>
      </c>
      <c r="L363">
        <v>0</v>
      </c>
      <c r="M363">
        <v>0</v>
      </c>
      <c r="N363" s="3">
        <v>0</v>
      </c>
      <c r="O363" s="4">
        <v>0</v>
      </c>
    </row>
    <row r="364" spans="1:15" ht="12.75">
      <c r="A364" t="s">
        <v>145</v>
      </c>
      <c r="B364" t="s">
        <v>622</v>
      </c>
      <c r="C364" t="s">
        <v>676</v>
      </c>
      <c r="D364" t="s">
        <v>686</v>
      </c>
      <c r="E364" t="s">
        <v>688</v>
      </c>
      <c r="F364" t="s">
        <v>688</v>
      </c>
      <c r="G364" s="3">
        <v>0</v>
      </c>
      <c r="H364">
        <v>0</v>
      </c>
      <c r="I364">
        <v>0</v>
      </c>
      <c r="J364" s="3">
        <v>0</v>
      </c>
      <c r="K364" s="3">
        <v>0</v>
      </c>
      <c r="L364">
        <v>0</v>
      </c>
      <c r="M364">
        <v>0</v>
      </c>
      <c r="N364" s="3">
        <v>0</v>
      </c>
      <c r="O364" s="4">
        <v>0</v>
      </c>
    </row>
    <row r="365" spans="1:15" ht="12.75">
      <c r="A365" t="s">
        <v>145</v>
      </c>
      <c r="B365" t="s">
        <v>622</v>
      </c>
      <c r="C365" t="s">
        <v>676</v>
      </c>
      <c r="D365" t="s">
        <v>686</v>
      </c>
      <c r="E365" t="s">
        <v>689</v>
      </c>
      <c r="F365" t="s">
        <v>689</v>
      </c>
      <c r="G365" s="3">
        <v>0</v>
      </c>
      <c r="H365">
        <v>0</v>
      </c>
      <c r="I365">
        <v>0</v>
      </c>
      <c r="J365" s="3">
        <v>0</v>
      </c>
      <c r="K365" s="3">
        <v>0</v>
      </c>
      <c r="L365">
        <v>0</v>
      </c>
      <c r="M365">
        <v>0</v>
      </c>
      <c r="N365" s="3">
        <v>0</v>
      </c>
      <c r="O365" s="4">
        <v>0</v>
      </c>
    </row>
    <row r="366" spans="1:15" ht="12.75">
      <c r="A366" t="s">
        <v>145</v>
      </c>
      <c r="B366" t="s">
        <v>622</v>
      </c>
      <c r="C366" t="s">
        <v>676</v>
      </c>
      <c r="D366" t="s">
        <v>690</v>
      </c>
      <c r="E366" t="s">
        <v>691</v>
      </c>
      <c r="F366" t="s">
        <v>691</v>
      </c>
      <c r="G366" s="3">
        <v>0</v>
      </c>
      <c r="H366">
        <v>0</v>
      </c>
      <c r="I366">
        <v>0</v>
      </c>
      <c r="J366" s="3">
        <v>0</v>
      </c>
      <c r="K366" s="3">
        <v>0</v>
      </c>
      <c r="L366">
        <v>0</v>
      </c>
      <c r="M366">
        <v>0</v>
      </c>
      <c r="N366" s="3">
        <v>0</v>
      </c>
      <c r="O366" s="4">
        <v>0</v>
      </c>
    </row>
    <row r="367" spans="1:15" ht="12.75">
      <c r="A367" t="s">
        <v>145</v>
      </c>
      <c r="B367" t="s">
        <v>622</v>
      </c>
      <c r="C367" t="s">
        <v>676</v>
      </c>
      <c r="D367" t="s">
        <v>692</v>
      </c>
      <c r="E367" t="s">
        <v>693</v>
      </c>
      <c r="F367" t="s">
        <v>693</v>
      </c>
      <c r="G367" s="3">
        <v>0</v>
      </c>
      <c r="H367">
        <v>0</v>
      </c>
      <c r="I367">
        <v>0</v>
      </c>
      <c r="J367" s="3">
        <v>0</v>
      </c>
      <c r="K367" s="3">
        <v>0</v>
      </c>
      <c r="L367">
        <v>0</v>
      </c>
      <c r="M367">
        <v>0</v>
      </c>
      <c r="N367" s="3">
        <v>0</v>
      </c>
      <c r="O367" s="4">
        <v>0</v>
      </c>
    </row>
    <row r="368" spans="1:15" ht="12.75">
      <c r="A368" t="s">
        <v>145</v>
      </c>
      <c r="B368" t="s">
        <v>622</v>
      </c>
      <c r="C368" t="s">
        <v>694</v>
      </c>
      <c r="D368" t="s">
        <v>695</v>
      </c>
      <c r="E368" t="s">
        <v>696</v>
      </c>
      <c r="F368" t="s">
        <v>696</v>
      </c>
      <c r="G368" s="3">
        <v>0</v>
      </c>
      <c r="H368">
        <v>0</v>
      </c>
      <c r="I368">
        <v>0</v>
      </c>
      <c r="J368" s="3">
        <v>0</v>
      </c>
      <c r="K368" s="3">
        <v>0</v>
      </c>
      <c r="L368">
        <v>0</v>
      </c>
      <c r="M368">
        <v>0</v>
      </c>
      <c r="N368" s="3">
        <v>0</v>
      </c>
      <c r="O368" s="4">
        <v>0</v>
      </c>
    </row>
    <row r="369" spans="1:15" ht="12.75">
      <c r="A369" t="s">
        <v>145</v>
      </c>
      <c r="B369" t="s">
        <v>622</v>
      </c>
      <c r="C369" t="s">
        <v>694</v>
      </c>
      <c r="D369" t="s">
        <v>697</v>
      </c>
      <c r="E369" t="s">
        <v>698</v>
      </c>
      <c r="F369" t="s">
        <v>698</v>
      </c>
      <c r="G369" s="3">
        <v>0</v>
      </c>
      <c r="H369">
        <v>0</v>
      </c>
      <c r="I369">
        <v>0</v>
      </c>
      <c r="J369" s="3">
        <v>0</v>
      </c>
      <c r="K369" s="3">
        <v>0</v>
      </c>
      <c r="L369">
        <v>0</v>
      </c>
      <c r="M369">
        <v>0</v>
      </c>
      <c r="N369" s="3">
        <v>0</v>
      </c>
      <c r="O369" s="4">
        <v>0</v>
      </c>
    </row>
    <row r="370" spans="1:15" ht="12.75">
      <c r="A370" t="s">
        <v>145</v>
      </c>
      <c r="B370" t="s">
        <v>622</v>
      </c>
      <c r="C370" t="s">
        <v>694</v>
      </c>
      <c r="D370" t="s">
        <v>699</v>
      </c>
      <c r="E370" t="s">
        <v>700</v>
      </c>
      <c r="F370" t="s">
        <v>700</v>
      </c>
      <c r="G370" s="3">
        <v>0</v>
      </c>
      <c r="H370">
        <v>0</v>
      </c>
      <c r="I370">
        <v>0</v>
      </c>
      <c r="J370" s="3">
        <v>0</v>
      </c>
      <c r="K370" s="3">
        <v>0</v>
      </c>
      <c r="L370">
        <v>0</v>
      </c>
      <c r="M370">
        <v>0</v>
      </c>
      <c r="N370" s="3">
        <v>0</v>
      </c>
      <c r="O370" s="4">
        <v>0</v>
      </c>
    </row>
    <row r="371" spans="1:15" ht="12.75">
      <c r="A371" t="s">
        <v>145</v>
      </c>
      <c r="B371" t="s">
        <v>622</v>
      </c>
      <c r="C371" t="s">
        <v>694</v>
      </c>
      <c r="D371" t="s">
        <v>701</v>
      </c>
      <c r="E371" t="s">
        <v>702</v>
      </c>
      <c r="F371" t="s">
        <v>702</v>
      </c>
      <c r="G371" s="3">
        <v>0</v>
      </c>
      <c r="H371">
        <v>0</v>
      </c>
      <c r="I371">
        <v>0</v>
      </c>
      <c r="J371" s="3">
        <v>0</v>
      </c>
      <c r="K371" s="3">
        <v>0</v>
      </c>
      <c r="L371">
        <v>0</v>
      </c>
      <c r="M371">
        <v>0</v>
      </c>
      <c r="N371" s="3">
        <v>0</v>
      </c>
      <c r="O371" s="4">
        <v>0</v>
      </c>
    </row>
    <row r="372" spans="1:15" ht="12.75">
      <c r="A372" t="s">
        <v>145</v>
      </c>
      <c r="B372" t="s">
        <v>622</v>
      </c>
      <c r="C372" t="s">
        <v>694</v>
      </c>
      <c r="D372" t="s">
        <v>703</v>
      </c>
      <c r="E372" t="s">
        <v>704</v>
      </c>
      <c r="F372" t="s">
        <v>704</v>
      </c>
      <c r="G372" s="3">
        <v>0</v>
      </c>
      <c r="H372">
        <v>0</v>
      </c>
      <c r="I372">
        <v>0</v>
      </c>
      <c r="J372" s="3">
        <v>0</v>
      </c>
      <c r="K372" s="3">
        <v>0</v>
      </c>
      <c r="L372">
        <v>0</v>
      </c>
      <c r="M372">
        <v>0</v>
      </c>
      <c r="N372" s="3">
        <v>0</v>
      </c>
      <c r="O372" s="4">
        <v>0</v>
      </c>
    </row>
    <row r="373" spans="1:15" ht="12.75">
      <c r="A373" t="s">
        <v>145</v>
      </c>
      <c r="B373" t="s">
        <v>622</v>
      </c>
      <c r="C373" t="s">
        <v>694</v>
      </c>
      <c r="D373" t="s">
        <v>705</v>
      </c>
      <c r="E373" t="s">
        <v>706</v>
      </c>
      <c r="F373" t="s">
        <v>706</v>
      </c>
      <c r="G373" s="3">
        <v>0</v>
      </c>
      <c r="H373">
        <v>0</v>
      </c>
      <c r="I373">
        <v>0</v>
      </c>
      <c r="J373" s="3">
        <v>0</v>
      </c>
      <c r="K373" s="3">
        <v>0</v>
      </c>
      <c r="L373">
        <v>0</v>
      </c>
      <c r="M373">
        <v>0</v>
      </c>
      <c r="N373" s="3">
        <v>0</v>
      </c>
      <c r="O373" s="4">
        <v>0</v>
      </c>
    </row>
    <row r="374" spans="1:15" ht="12.75">
      <c r="A374" t="s">
        <v>145</v>
      </c>
      <c r="B374" t="s">
        <v>622</v>
      </c>
      <c r="C374" t="s">
        <v>694</v>
      </c>
      <c r="D374" t="s">
        <v>707</v>
      </c>
      <c r="E374" t="s">
        <v>708</v>
      </c>
      <c r="F374" t="s">
        <v>708</v>
      </c>
      <c r="G374" s="3">
        <v>0</v>
      </c>
      <c r="H374">
        <v>0</v>
      </c>
      <c r="I374">
        <v>0</v>
      </c>
      <c r="J374" s="3">
        <v>0</v>
      </c>
      <c r="K374" s="3">
        <v>0</v>
      </c>
      <c r="L374">
        <v>0</v>
      </c>
      <c r="M374">
        <v>0</v>
      </c>
      <c r="N374" s="3">
        <v>0</v>
      </c>
      <c r="O374" s="4">
        <v>0</v>
      </c>
    </row>
    <row r="375" spans="1:15" ht="12.75">
      <c r="A375" t="s">
        <v>145</v>
      </c>
      <c r="B375" t="s">
        <v>622</v>
      </c>
      <c r="C375" t="s">
        <v>709</v>
      </c>
      <c r="D375" t="s">
        <v>710</v>
      </c>
      <c r="E375" t="s">
        <v>711</v>
      </c>
      <c r="F375" t="s">
        <v>711</v>
      </c>
      <c r="G375" s="3">
        <v>0</v>
      </c>
      <c r="H375">
        <v>0</v>
      </c>
      <c r="I375">
        <v>0</v>
      </c>
      <c r="J375" s="3">
        <v>0</v>
      </c>
      <c r="K375" s="3">
        <v>0</v>
      </c>
      <c r="L375">
        <v>0</v>
      </c>
      <c r="M375">
        <v>0</v>
      </c>
      <c r="N375" s="3">
        <v>0</v>
      </c>
      <c r="O375" s="4">
        <v>0</v>
      </c>
    </row>
    <row r="376" spans="1:15" ht="12.75">
      <c r="A376" t="s">
        <v>145</v>
      </c>
      <c r="B376" t="s">
        <v>622</v>
      </c>
      <c r="C376" t="s">
        <v>709</v>
      </c>
      <c r="D376" t="s">
        <v>710</v>
      </c>
      <c r="E376" t="s">
        <v>712</v>
      </c>
      <c r="F376" t="s">
        <v>712</v>
      </c>
      <c r="G376" s="3">
        <v>0</v>
      </c>
      <c r="H376">
        <v>0</v>
      </c>
      <c r="I376">
        <v>0</v>
      </c>
      <c r="J376" s="3">
        <v>0</v>
      </c>
      <c r="K376" s="3">
        <v>0</v>
      </c>
      <c r="L376">
        <v>0</v>
      </c>
      <c r="M376">
        <v>0</v>
      </c>
      <c r="N376" s="3">
        <v>0</v>
      </c>
      <c r="O376" s="4">
        <v>0</v>
      </c>
    </row>
    <row r="377" spans="1:15" ht="12.75">
      <c r="A377" t="s">
        <v>145</v>
      </c>
      <c r="B377" t="s">
        <v>622</v>
      </c>
      <c r="C377" t="s">
        <v>709</v>
      </c>
      <c r="D377" t="s">
        <v>710</v>
      </c>
      <c r="E377" t="s">
        <v>713</v>
      </c>
      <c r="F377" t="s">
        <v>713</v>
      </c>
      <c r="G377" s="3">
        <v>0</v>
      </c>
      <c r="H377">
        <v>0</v>
      </c>
      <c r="I377">
        <v>0</v>
      </c>
      <c r="J377" s="3">
        <v>0</v>
      </c>
      <c r="K377" s="3">
        <v>0</v>
      </c>
      <c r="L377">
        <v>0</v>
      </c>
      <c r="M377">
        <v>0</v>
      </c>
      <c r="N377" s="3">
        <v>0</v>
      </c>
      <c r="O377" s="4">
        <v>0</v>
      </c>
    </row>
    <row r="378" spans="1:15" ht="12.75">
      <c r="A378" t="s">
        <v>145</v>
      </c>
      <c r="B378" t="s">
        <v>622</v>
      </c>
      <c r="C378" t="s">
        <v>709</v>
      </c>
      <c r="D378" t="s">
        <v>710</v>
      </c>
      <c r="E378" t="s">
        <v>714</v>
      </c>
      <c r="F378" t="s">
        <v>714</v>
      </c>
      <c r="G378" s="3">
        <v>0</v>
      </c>
      <c r="H378">
        <v>0</v>
      </c>
      <c r="I378">
        <v>0</v>
      </c>
      <c r="J378" s="3">
        <v>0</v>
      </c>
      <c r="K378" s="3">
        <v>0</v>
      </c>
      <c r="L378">
        <v>0</v>
      </c>
      <c r="M378">
        <v>0</v>
      </c>
      <c r="N378" s="3">
        <v>0</v>
      </c>
      <c r="O378" s="4">
        <v>0</v>
      </c>
    </row>
    <row r="379" spans="1:15" ht="12.75">
      <c r="A379" t="s">
        <v>145</v>
      </c>
      <c r="B379" t="s">
        <v>622</v>
      </c>
      <c r="C379" t="s">
        <v>709</v>
      </c>
      <c r="D379" t="s">
        <v>710</v>
      </c>
      <c r="E379" t="s">
        <v>715</v>
      </c>
      <c r="F379" t="s">
        <v>715</v>
      </c>
      <c r="G379" s="3">
        <v>0</v>
      </c>
      <c r="H379">
        <v>0</v>
      </c>
      <c r="I379">
        <v>0</v>
      </c>
      <c r="J379" s="3">
        <v>0</v>
      </c>
      <c r="K379" s="3">
        <v>0</v>
      </c>
      <c r="L379">
        <v>0</v>
      </c>
      <c r="M379">
        <v>0</v>
      </c>
      <c r="N379" s="3">
        <v>0</v>
      </c>
      <c r="O379" s="4">
        <v>0</v>
      </c>
    </row>
    <row r="380" spans="1:15" ht="12.75">
      <c r="A380" t="s">
        <v>145</v>
      </c>
      <c r="B380" t="s">
        <v>622</v>
      </c>
      <c r="C380" t="s">
        <v>709</v>
      </c>
      <c r="D380" t="s">
        <v>710</v>
      </c>
      <c r="E380" t="s">
        <v>716</v>
      </c>
      <c r="F380" t="s">
        <v>716</v>
      </c>
      <c r="G380" s="3">
        <v>0</v>
      </c>
      <c r="H380">
        <v>0</v>
      </c>
      <c r="I380">
        <v>0</v>
      </c>
      <c r="J380" s="3">
        <v>0</v>
      </c>
      <c r="K380" s="3">
        <v>0</v>
      </c>
      <c r="L380">
        <v>0</v>
      </c>
      <c r="M380">
        <v>0</v>
      </c>
      <c r="N380" s="3">
        <v>0</v>
      </c>
      <c r="O380" s="4">
        <v>0</v>
      </c>
    </row>
    <row r="381" spans="1:15" ht="12.75">
      <c r="A381" t="s">
        <v>145</v>
      </c>
      <c r="B381" t="s">
        <v>622</v>
      </c>
      <c r="C381" t="s">
        <v>709</v>
      </c>
      <c r="D381" t="s">
        <v>717</v>
      </c>
      <c r="E381" t="s">
        <v>718</v>
      </c>
      <c r="F381" t="s">
        <v>718</v>
      </c>
      <c r="G381" s="3">
        <v>0</v>
      </c>
      <c r="H381">
        <v>0</v>
      </c>
      <c r="I381">
        <v>0</v>
      </c>
      <c r="J381" s="3">
        <v>0</v>
      </c>
      <c r="K381" s="3">
        <v>0</v>
      </c>
      <c r="L381">
        <v>0</v>
      </c>
      <c r="M381">
        <v>0</v>
      </c>
      <c r="N381" s="3">
        <v>0</v>
      </c>
      <c r="O381" s="4">
        <v>0</v>
      </c>
    </row>
    <row r="382" spans="1:15" ht="12.75">
      <c r="A382" t="s">
        <v>145</v>
      </c>
      <c r="B382" t="s">
        <v>622</v>
      </c>
      <c r="C382" t="s">
        <v>709</v>
      </c>
      <c r="D382" t="s">
        <v>717</v>
      </c>
      <c r="E382" t="s">
        <v>719</v>
      </c>
      <c r="F382" t="s">
        <v>719</v>
      </c>
      <c r="G382" s="3">
        <v>0</v>
      </c>
      <c r="H382">
        <v>0</v>
      </c>
      <c r="I382">
        <v>0</v>
      </c>
      <c r="J382" s="3">
        <v>0</v>
      </c>
      <c r="K382" s="3">
        <v>0</v>
      </c>
      <c r="L382">
        <v>0</v>
      </c>
      <c r="M382">
        <v>0</v>
      </c>
      <c r="N382" s="3">
        <v>0</v>
      </c>
      <c r="O382" s="4">
        <v>0</v>
      </c>
    </row>
    <row r="383" spans="1:15" ht="12.75">
      <c r="A383" t="s">
        <v>145</v>
      </c>
      <c r="B383" t="s">
        <v>622</v>
      </c>
      <c r="C383" t="s">
        <v>709</v>
      </c>
      <c r="D383" t="s">
        <v>717</v>
      </c>
      <c r="E383" t="s">
        <v>720</v>
      </c>
      <c r="F383" t="s">
        <v>720</v>
      </c>
      <c r="G383" s="3">
        <v>0</v>
      </c>
      <c r="H383">
        <v>0</v>
      </c>
      <c r="I383">
        <v>0</v>
      </c>
      <c r="J383" s="3">
        <v>0</v>
      </c>
      <c r="K383" s="3">
        <v>0</v>
      </c>
      <c r="L383">
        <v>0</v>
      </c>
      <c r="M383">
        <v>0</v>
      </c>
      <c r="N383" s="3">
        <v>0</v>
      </c>
      <c r="O383" s="4">
        <v>0</v>
      </c>
    </row>
    <row r="384" spans="1:15" ht="12.75">
      <c r="A384" t="s">
        <v>145</v>
      </c>
      <c r="B384" t="s">
        <v>622</v>
      </c>
      <c r="C384" t="s">
        <v>709</v>
      </c>
      <c r="D384" t="s">
        <v>717</v>
      </c>
      <c r="E384" t="s">
        <v>721</v>
      </c>
      <c r="F384" t="s">
        <v>721</v>
      </c>
      <c r="G384" s="3">
        <v>0</v>
      </c>
      <c r="H384">
        <v>0</v>
      </c>
      <c r="I384">
        <v>0</v>
      </c>
      <c r="J384" s="3">
        <v>0</v>
      </c>
      <c r="K384" s="3">
        <v>0</v>
      </c>
      <c r="L384">
        <v>0</v>
      </c>
      <c r="M384">
        <v>0</v>
      </c>
      <c r="N384" s="3">
        <v>0</v>
      </c>
      <c r="O384" s="4">
        <v>0</v>
      </c>
    </row>
    <row r="385" spans="1:15" ht="12.75">
      <c r="A385" t="s">
        <v>145</v>
      </c>
      <c r="B385" t="s">
        <v>622</v>
      </c>
      <c r="C385" t="s">
        <v>709</v>
      </c>
      <c r="D385" t="s">
        <v>717</v>
      </c>
      <c r="E385" t="s">
        <v>722</v>
      </c>
      <c r="F385" t="s">
        <v>722</v>
      </c>
      <c r="G385" s="3">
        <v>0</v>
      </c>
      <c r="H385">
        <v>0</v>
      </c>
      <c r="I385">
        <v>0</v>
      </c>
      <c r="J385" s="3">
        <v>0</v>
      </c>
      <c r="K385" s="3">
        <v>0</v>
      </c>
      <c r="L385">
        <v>0</v>
      </c>
      <c r="M385">
        <v>0</v>
      </c>
      <c r="N385" s="3">
        <v>0</v>
      </c>
      <c r="O385" s="4">
        <v>0</v>
      </c>
    </row>
    <row r="386" spans="1:15" ht="12.75">
      <c r="A386" t="s">
        <v>145</v>
      </c>
      <c r="B386" t="s">
        <v>622</v>
      </c>
      <c r="C386" t="s">
        <v>709</v>
      </c>
      <c r="D386" t="s">
        <v>717</v>
      </c>
      <c r="E386" t="s">
        <v>723</v>
      </c>
      <c r="F386" t="s">
        <v>723</v>
      </c>
      <c r="G386" s="3">
        <v>0</v>
      </c>
      <c r="H386">
        <v>0</v>
      </c>
      <c r="I386">
        <v>0</v>
      </c>
      <c r="J386" s="3">
        <v>0</v>
      </c>
      <c r="K386" s="3">
        <v>0</v>
      </c>
      <c r="L386">
        <v>0</v>
      </c>
      <c r="M386">
        <v>0</v>
      </c>
      <c r="N386" s="3">
        <v>0</v>
      </c>
      <c r="O386" s="4">
        <v>0</v>
      </c>
    </row>
    <row r="387" spans="1:15" ht="12.75">
      <c r="A387" t="s">
        <v>145</v>
      </c>
      <c r="B387" t="s">
        <v>622</v>
      </c>
      <c r="C387" t="s">
        <v>709</v>
      </c>
      <c r="D387" t="s">
        <v>717</v>
      </c>
      <c r="E387" t="s">
        <v>724</v>
      </c>
      <c r="F387" t="s">
        <v>724</v>
      </c>
      <c r="G387" s="3">
        <v>0</v>
      </c>
      <c r="H387">
        <v>0</v>
      </c>
      <c r="I387">
        <v>0</v>
      </c>
      <c r="J387" s="3">
        <v>0</v>
      </c>
      <c r="K387" s="3">
        <v>0</v>
      </c>
      <c r="L387">
        <v>0</v>
      </c>
      <c r="M387">
        <v>0</v>
      </c>
      <c r="N387" s="3">
        <v>0</v>
      </c>
      <c r="O387" s="4">
        <v>0</v>
      </c>
    </row>
    <row r="388" spans="1:15" ht="12.75">
      <c r="A388" t="s">
        <v>145</v>
      </c>
      <c r="B388" t="s">
        <v>622</v>
      </c>
      <c r="C388" t="s">
        <v>709</v>
      </c>
      <c r="D388" t="s">
        <v>717</v>
      </c>
      <c r="E388" t="s">
        <v>725</v>
      </c>
      <c r="F388" t="s">
        <v>725</v>
      </c>
      <c r="G388" s="3">
        <v>0</v>
      </c>
      <c r="H388">
        <v>0</v>
      </c>
      <c r="I388">
        <v>0</v>
      </c>
      <c r="J388" s="3">
        <v>0</v>
      </c>
      <c r="K388" s="3">
        <v>0</v>
      </c>
      <c r="L388">
        <v>0</v>
      </c>
      <c r="M388">
        <v>0</v>
      </c>
      <c r="N388" s="3">
        <v>0</v>
      </c>
      <c r="O388" s="4">
        <v>0</v>
      </c>
    </row>
    <row r="389" spans="1:15" ht="12.75">
      <c r="A389" t="s">
        <v>145</v>
      </c>
      <c r="B389" t="s">
        <v>622</v>
      </c>
      <c r="C389" t="s">
        <v>709</v>
      </c>
      <c r="D389" t="s">
        <v>717</v>
      </c>
      <c r="E389" t="s">
        <v>726</v>
      </c>
      <c r="F389" t="s">
        <v>726</v>
      </c>
      <c r="G389" s="3">
        <v>0</v>
      </c>
      <c r="H389">
        <v>0</v>
      </c>
      <c r="I389">
        <v>0</v>
      </c>
      <c r="J389" s="3">
        <v>0</v>
      </c>
      <c r="K389" s="3">
        <v>0</v>
      </c>
      <c r="L389">
        <v>0</v>
      </c>
      <c r="M389">
        <v>0</v>
      </c>
      <c r="N389" s="3">
        <v>0</v>
      </c>
      <c r="O389" s="4">
        <v>0</v>
      </c>
    </row>
    <row r="390" spans="1:15" ht="12.75">
      <c r="A390" t="s">
        <v>145</v>
      </c>
      <c r="B390" t="s">
        <v>622</v>
      </c>
      <c r="C390" t="s">
        <v>709</v>
      </c>
      <c r="D390" t="s">
        <v>717</v>
      </c>
      <c r="E390" t="s">
        <v>727</v>
      </c>
      <c r="F390" t="s">
        <v>727</v>
      </c>
      <c r="G390" s="3">
        <v>0</v>
      </c>
      <c r="H390">
        <v>0</v>
      </c>
      <c r="I390">
        <v>0</v>
      </c>
      <c r="J390" s="3">
        <v>0</v>
      </c>
      <c r="K390" s="3">
        <v>0</v>
      </c>
      <c r="L390">
        <v>0</v>
      </c>
      <c r="M390">
        <v>0</v>
      </c>
      <c r="N390" s="3">
        <v>0</v>
      </c>
      <c r="O390" s="4">
        <v>0</v>
      </c>
    </row>
    <row r="391" spans="1:15" ht="12.75">
      <c r="A391" t="s">
        <v>145</v>
      </c>
      <c r="B391" t="s">
        <v>622</v>
      </c>
      <c r="C391" t="s">
        <v>709</v>
      </c>
      <c r="D391" t="s">
        <v>728</v>
      </c>
      <c r="E391" t="s">
        <v>729</v>
      </c>
      <c r="F391" t="s">
        <v>729</v>
      </c>
      <c r="G391" s="3">
        <v>0</v>
      </c>
      <c r="H391">
        <v>0</v>
      </c>
      <c r="I391">
        <v>0</v>
      </c>
      <c r="J391" s="3">
        <v>0</v>
      </c>
      <c r="K391" s="3">
        <v>0</v>
      </c>
      <c r="L391">
        <v>0</v>
      </c>
      <c r="M391">
        <v>0</v>
      </c>
      <c r="N391" s="3">
        <v>0</v>
      </c>
      <c r="O391" s="4">
        <v>0</v>
      </c>
    </row>
    <row r="392" spans="1:15" ht="12.75">
      <c r="A392" t="s">
        <v>145</v>
      </c>
      <c r="B392" t="s">
        <v>622</v>
      </c>
      <c r="C392" t="s">
        <v>709</v>
      </c>
      <c r="D392" t="s">
        <v>728</v>
      </c>
      <c r="E392" t="s">
        <v>730</v>
      </c>
      <c r="F392" t="s">
        <v>730</v>
      </c>
      <c r="G392" s="3">
        <v>0</v>
      </c>
      <c r="H392">
        <v>0</v>
      </c>
      <c r="I392">
        <v>0</v>
      </c>
      <c r="J392" s="3">
        <v>0</v>
      </c>
      <c r="K392" s="3">
        <v>0</v>
      </c>
      <c r="L392">
        <v>0</v>
      </c>
      <c r="M392">
        <v>0</v>
      </c>
      <c r="N392" s="3">
        <v>0</v>
      </c>
      <c r="O392" s="4">
        <v>0</v>
      </c>
    </row>
    <row r="393" spans="1:15" ht="12.75">
      <c r="A393" t="s">
        <v>145</v>
      </c>
      <c r="B393" t="s">
        <v>622</v>
      </c>
      <c r="C393" t="s">
        <v>709</v>
      </c>
      <c r="D393" t="s">
        <v>731</v>
      </c>
      <c r="E393" t="s">
        <v>732</v>
      </c>
      <c r="F393" t="s">
        <v>732</v>
      </c>
      <c r="G393" s="3">
        <v>0</v>
      </c>
      <c r="H393">
        <v>0</v>
      </c>
      <c r="I393">
        <v>0</v>
      </c>
      <c r="J393" s="3">
        <v>0</v>
      </c>
      <c r="K393" s="3">
        <v>0</v>
      </c>
      <c r="L393">
        <v>0</v>
      </c>
      <c r="M393">
        <v>0</v>
      </c>
      <c r="N393" s="3">
        <v>0</v>
      </c>
      <c r="O393" s="4">
        <v>0</v>
      </c>
    </row>
    <row r="394" spans="1:15" ht="12.75">
      <c r="A394" t="s">
        <v>145</v>
      </c>
      <c r="B394" t="s">
        <v>622</v>
      </c>
      <c r="C394" t="s">
        <v>709</v>
      </c>
      <c r="D394" t="s">
        <v>731</v>
      </c>
      <c r="E394" t="s">
        <v>733</v>
      </c>
      <c r="F394" t="s">
        <v>733</v>
      </c>
      <c r="G394" s="3">
        <v>0</v>
      </c>
      <c r="H394">
        <v>0</v>
      </c>
      <c r="I394">
        <v>0</v>
      </c>
      <c r="J394" s="3">
        <v>0</v>
      </c>
      <c r="K394" s="3">
        <v>0</v>
      </c>
      <c r="L394">
        <v>0</v>
      </c>
      <c r="M394">
        <v>0</v>
      </c>
      <c r="N394" s="3">
        <v>0</v>
      </c>
      <c r="O394" s="4">
        <v>0</v>
      </c>
    </row>
    <row r="395" spans="1:15" ht="12.75">
      <c r="A395" t="s">
        <v>145</v>
      </c>
      <c r="B395" t="s">
        <v>622</v>
      </c>
      <c r="C395" t="s">
        <v>709</v>
      </c>
      <c r="D395" t="s">
        <v>731</v>
      </c>
      <c r="E395" t="s">
        <v>734</v>
      </c>
      <c r="F395" t="s">
        <v>734</v>
      </c>
      <c r="G395" s="3">
        <v>0</v>
      </c>
      <c r="H395">
        <v>0</v>
      </c>
      <c r="I395">
        <v>0</v>
      </c>
      <c r="J395" s="3">
        <v>0</v>
      </c>
      <c r="K395" s="3">
        <v>0</v>
      </c>
      <c r="L395">
        <v>0</v>
      </c>
      <c r="M395">
        <v>0</v>
      </c>
      <c r="N395" s="3">
        <v>0</v>
      </c>
      <c r="O395" s="4">
        <v>0</v>
      </c>
    </row>
    <row r="396" spans="1:15" ht="12.75">
      <c r="A396" t="s">
        <v>145</v>
      </c>
      <c r="B396" t="s">
        <v>622</v>
      </c>
      <c r="C396" t="s">
        <v>735</v>
      </c>
      <c r="D396" t="s">
        <v>736</v>
      </c>
      <c r="E396" t="s">
        <v>737</v>
      </c>
      <c r="F396" t="s">
        <v>737</v>
      </c>
      <c r="G396" s="3">
        <v>0</v>
      </c>
      <c r="H396">
        <v>0</v>
      </c>
      <c r="I396">
        <v>0</v>
      </c>
      <c r="J396" s="3">
        <v>0</v>
      </c>
      <c r="K396" s="3">
        <v>0</v>
      </c>
      <c r="L396">
        <v>0</v>
      </c>
      <c r="M396">
        <v>0</v>
      </c>
      <c r="N396" s="3">
        <v>0</v>
      </c>
      <c r="O396" s="4">
        <v>0</v>
      </c>
    </row>
    <row r="397" spans="1:15" ht="12.75">
      <c r="A397" t="s">
        <v>145</v>
      </c>
      <c r="B397" t="s">
        <v>622</v>
      </c>
      <c r="C397" t="s">
        <v>735</v>
      </c>
      <c r="D397" t="s">
        <v>736</v>
      </c>
      <c r="E397" t="s">
        <v>738</v>
      </c>
      <c r="F397" t="s">
        <v>738</v>
      </c>
      <c r="G397" s="3">
        <v>0</v>
      </c>
      <c r="H397">
        <v>0</v>
      </c>
      <c r="I397">
        <v>0</v>
      </c>
      <c r="J397" s="3">
        <v>0</v>
      </c>
      <c r="K397" s="3">
        <v>0</v>
      </c>
      <c r="L397">
        <v>0</v>
      </c>
      <c r="M397">
        <v>0</v>
      </c>
      <c r="N397" s="3">
        <v>0</v>
      </c>
      <c r="O397" s="4">
        <v>0</v>
      </c>
    </row>
    <row r="398" spans="1:15" ht="12.75">
      <c r="A398" t="s">
        <v>67</v>
      </c>
      <c r="B398" t="s">
        <v>739</v>
      </c>
      <c r="C398" t="s">
        <v>740</v>
      </c>
      <c r="D398" t="s">
        <v>741</v>
      </c>
      <c r="E398" t="s">
        <v>742</v>
      </c>
      <c r="F398" t="s">
        <v>742</v>
      </c>
      <c r="G398" s="3">
        <v>0</v>
      </c>
      <c r="H398">
        <v>0</v>
      </c>
      <c r="I398">
        <v>25046.15</v>
      </c>
      <c r="J398" s="3">
        <v>-25046.15</v>
      </c>
      <c r="K398" s="3">
        <v>0</v>
      </c>
      <c r="L398">
        <v>16.88</v>
      </c>
      <c r="M398">
        <v>24121.21</v>
      </c>
      <c r="N398" s="3">
        <v>-24104.33</v>
      </c>
      <c r="O398" s="4">
        <v>0</v>
      </c>
    </row>
    <row r="399" spans="1:15" ht="12.75">
      <c r="A399" t="s">
        <v>67</v>
      </c>
      <c r="B399" t="s">
        <v>739</v>
      </c>
      <c r="C399" t="s">
        <v>743</v>
      </c>
      <c r="D399" t="s">
        <v>744</v>
      </c>
      <c r="E399" t="s">
        <v>745</v>
      </c>
      <c r="F399" t="s">
        <v>745</v>
      </c>
      <c r="G399" s="3">
        <v>0</v>
      </c>
      <c r="H399">
        <v>45241.27</v>
      </c>
      <c r="I399">
        <v>2743508.81</v>
      </c>
      <c r="J399" s="3">
        <v>-2698267.54</v>
      </c>
      <c r="K399" s="3">
        <v>0</v>
      </c>
      <c r="L399">
        <v>59634.47</v>
      </c>
      <c r="M399">
        <v>2657243.26</v>
      </c>
      <c r="N399" s="3">
        <v>-2597608.79</v>
      </c>
      <c r="O399" s="4">
        <v>0</v>
      </c>
    </row>
    <row r="400" spans="1:15" ht="12.75">
      <c r="A400" t="s">
        <v>67</v>
      </c>
      <c r="B400" t="s">
        <v>739</v>
      </c>
      <c r="C400" t="s">
        <v>743</v>
      </c>
      <c r="D400" t="s">
        <v>746</v>
      </c>
      <c r="E400" t="s">
        <v>747</v>
      </c>
      <c r="F400" t="s">
        <v>747</v>
      </c>
      <c r="G400" s="3">
        <v>0</v>
      </c>
      <c r="H400">
        <v>29454.3</v>
      </c>
      <c r="I400">
        <v>1498282.11</v>
      </c>
      <c r="J400" s="3">
        <v>-1468827.81</v>
      </c>
      <c r="K400" s="3">
        <v>0</v>
      </c>
      <c r="L400">
        <v>57646.22</v>
      </c>
      <c r="M400">
        <v>1455062.68</v>
      </c>
      <c r="N400" s="3">
        <v>-1397416.46</v>
      </c>
      <c r="O400" s="4">
        <v>0</v>
      </c>
    </row>
    <row r="401" spans="1:15" ht="12.75">
      <c r="A401" t="s">
        <v>67</v>
      </c>
      <c r="B401" t="s">
        <v>739</v>
      </c>
      <c r="C401" t="s">
        <v>743</v>
      </c>
      <c r="D401" t="s">
        <v>748</v>
      </c>
      <c r="E401" t="s">
        <v>749</v>
      </c>
      <c r="F401" t="s">
        <v>749</v>
      </c>
      <c r="G401" s="3">
        <v>0</v>
      </c>
      <c r="H401">
        <v>8396.45</v>
      </c>
      <c r="I401">
        <v>481431.52</v>
      </c>
      <c r="J401" s="3">
        <v>-473035.07</v>
      </c>
      <c r="K401" s="3">
        <v>0</v>
      </c>
      <c r="L401">
        <v>34052.38</v>
      </c>
      <c r="M401">
        <v>491565.64</v>
      </c>
      <c r="N401" s="3">
        <v>-457513.26</v>
      </c>
      <c r="O401" s="4">
        <v>0</v>
      </c>
    </row>
    <row r="402" spans="1:15" ht="12.75">
      <c r="A402" t="s">
        <v>67</v>
      </c>
      <c r="B402" t="s">
        <v>739</v>
      </c>
      <c r="C402" t="s">
        <v>743</v>
      </c>
      <c r="D402" t="s">
        <v>750</v>
      </c>
      <c r="E402" t="s">
        <v>751</v>
      </c>
      <c r="F402" t="s">
        <v>751</v>
      </c>
      <c r="G402" s="3">
        <v>0</v>
      </c>
      <c r="H402">
        <v>5728.68</v>
      </c>
      <c r="I402">
        <v>1217011.39</v>
      </c>
      <c r="J402" s="3">
        <v>-1211282.71</v>
      </c>
      <c r="K402" s="3">
        <v>0</v>
      </c>
      <c r="L402">
        <v>144913.47</v>
      </c>
      <c r="M402">
        <v>137023.81</v>
      </c>
      <c r="N402" s="3">
        <v>7889.66</v>
      </c>
      <c r="O402" s="4">
        <v>0</v>
      </c>
    </row>
    <row r="403" spans="1:15" ht="12.75">
      <c r="A403" t="s">
        <v>67</v>
      </c>
      <c r="B403" t="s">
        <v>739</v>
      </c>
      <c r="C403" t="s">
        <v>743</v>
      </c>
      <c r="D403" t="s">
        <v>752</v>
      </c>
      <c r="E403" t="s">
        <v>753</v>
      </c>
      <c r="F403" t="s">
        <v>753</v>
      </c>
      <c r="G403" s="3">
        <v>0</v>
      </c>
      <c r="H403">
        <v>0</v>
      </c>
      <c r="I403">
        <v>0</v>
      </c>
      <c r="J403" s="3">
        <v>0</v>
      </c>
      <c r="K403" s="3">
        <v>0</v>
      </c>
      <c r="L403">
        <v>0</v>
      </c>
      <c r="M403">
        <v>0</v>
      </c>
      <c r="N403" s="3">
        <v>0</v>
      </c>
      <c r="O403" s="4">
        <v>0</v>
      </c>
    </row>
    <row r="404" spans="1:15" ht="12.75">
      <c r="A404" t="s">
        <v>67</v>
      </c>
      <c r="B404" t="s">
        <v>739</v>
      </c>
      <c r="C404" t="s">
        <v>754</v>
      </c>
      <c r="D404" t="s">
        <v>755</v>
      </c>
      <c r="E404" t="s">
        <v>756</v>
      </c>
      <c r="F404" t="s">
        <v>756</v>
      </c>
      <c r="G404" s="3">
        <v>0</v>
      </c>
      <c r="H404">
        <v>17037.8</v>
      </c>
      <c r="I404">
        <v>184928.97</v>
      </c>
      <c r="J404" s="3">
        <v>-167891.17</v>
      </c>
      <c r="K404" s="3">
        <v>0</v>
      </c>
      <c r="L404">
        <v>26889.39</v>
      </c>
      <c r="M404">
        <v>788511.56</v>
      </c>
      <c r="N404" s="3">
        <v>-761622.17</v>
      </c>
      <c r="O404" s="4">
        <v>0</v>
      </c>
    </row>
    <row r="405" spans="1:15" ht="12.75">
      <c r="A405" t="s">
        <v>67</v>
      </c>
      <c r="B405" t="s">
        <v>739</v>
      </c>
      <c r="C405" t="s">
        <v>754</v>
      </c>
      <c r="D405" t="s">
        <v>757</v>
      </c>
      <c r="E405" t="s">
        <v>758</v>
      </c>
      <c r="F405" t="s">
        <v>758</v>
      </c>
      <c r="G405" s="3">
        <v>0</v>
      </c>
      <c r="H405">
        <v>0</v>
      </c>
      <c r="I405">
        <v>0</v>
      </c>
      <c r="J405" s="3">
        <v>0</v>
      </c>
      <c r="K405" s="3">
        <v>0</v>
      </c>
      <c r="L405">
        <v>0</v>
      </c>
      <c r="M405">
        <v>0</v>
      </c>
      <c r="N405" s="3">
        <v>0</v>
      </c>
      <c r="O405" s="4">
        <v>0</v>
      </c>
    </row>
    <row r="406" spans="1:15" ht="12.75">
      <c r="A406" t="s">
        <v>67</v>
      </c>
      <c r="B406" t="s">
        <v>739</v>
      </c>
      <c r="C406" t="s">
        <v>754</v>
      </c>
      <c r="D406" t="s">
        <v>759</v>
      </c>
      <c r="E406" t="s">
        <v>760</v>
      </c>
      <c r="F406" t="s">
        <v>760</v>
      </c>
      <c r="G406" s="3">
        <v>0</v>
      </c>
      <c r="H406">
        <v>0</v>
      </c>
      <c r="I406">
        <v>0</v>
      </c>
      <c r="J406" s="3">
        <v>0</v>
      </c>
      <c r="K406" s="3">
        <v>0</v>
      </c>
      <c r="L406">
        <v>0</v>
      </c>
      <c r="M406">
        <v>0</v>
      </c>
      <c r="N406" s="3">
        <v>0</v>
      </c>
      <c r="O406" s="4">
        <v>0</v>
      </c>
    </row>
    <row r="407" spans="1:15" ht="12.75">
      <c r="A407" t="s">
        <v>67</v>
      </c>
      <c r="B407" t="s">
        <v>739</v>
      </c>
      <c r="C407" t="s">
        <v>761</v>
      </c>
      <c r="D407" t="s">
        <v>762</v>
      </c>
      <c r="E407" t="s">
        <v>763</v>
      </c>
      <c r="F407" t="s">
        <v>763</v>
      </c>
      <c r="G407" s="3">
        <v>0</v>
      </c>
      <c r="H407">
        <v>170979.77</v>
      </c>
      <c r="I407">
        <v>1601259.37</v>
      </c>
      <c r="J407" s="3">
        <v>-1430279.6</v>
      </c>
      <c r="K407" s="3">
        <v>0</v>
      </c>
      <c r="L407">
        <v>77465.68</v>
      </c>
      <c r="M407">
        <v>1575806.2</v>
      </c>
      <c r="N407" s="3">
        <v>-1498340.52</v>
      </c>
      <c r="O407" s="4">
        <v>0</v>
      </c>
    </row>
    <row r="408" spans="1:15" ht="12.75">
      <c r="A408" t="s">
        <v>67</v>
      </c>
      <c r="B408" t="s">
        <v>739</v>
      </c>
      <c r="C408" t="s">
        <v>761</v>
      </c>
      <c r="D408" t="s">
        <v>764</v>
      </c>
      <c r="E408" t="s">
        <v>765</v>
      </c>
      <c r="F408" t="s">
        <v>765</v>
      </c>
      <c r="G408" s="3">
        <v>0</v>
      </c>
      <c r="H408">
        <v>0</v>
      </c>
      <c r="I408">
        <v>31929.9</v>
      </c>
      <c r="J408" s="3">
        <v>-31929.9</v>
      </c>
      <c r="K408" s="3">
        <v>0</v>
      </c>
      <c r="L408">
        <v>48</v>
      </c>
      <c r="M408">
        <v>29486.79</v>
      </c>
      <c r="N408" s="3">
        <v>-29438.79</v>
      </c>
      <c r="O408" s="4">
        <v>0</v>
      </c>
    </row>
    <row r="409" spans="1:15" ht="12.75">
      <c r="A409" t="s">
        <v>67</v>
      </c>
      <c r="B409" t="s">
        <v>739</v>
      </c>
      <c r="C409" t="s">
        <v>761</v>
      </c>
      <c r="D409" t="s">
        <v>766</v>
      </c>
      <c r="E409" t="s">
        <v>767</v>
      </c>
      <c r="F409" t="s">
        <v>767</v>
      </c>
      <c r="G409" s="3">
        <v>0</v>
      </c>
      <c r="H409">
        <v>1597.62</v>
      </c>
      <c r="I409">
        <v>115538.34</v>
      </c>
      <c r="J409" s="3">
        <v>-113940.72</v>
      </c>
      <c r="K409" s="3">
        <v>0</v>
      </c>
      <c r="L409">
        <v>3100.61</v>
      </c>
      <c r="M409">
        <v>104205.66</v>
      </c>
      <c r="N409" s="3">
        <v>-101105.05</v>
      </c>
      <c r="O409" s="4">
        <v>0</v>
      </c>
    </row>
    <row r="410" spans="1:15" ht="12.75">
      <c r="A410" t="s">
        <v>67</v>
      </c>
      <c r="B410" t="s">
        <v>739</v>
      </c>
      <c r="C410" t="s">
        <v>761</v>
      </c>
      <c r="D410" t="s">
        <v>768</v>
      </c>
      <c r="E410" t="s">
        <v>769</v>
      </c>
      <c r="F410" t="s">
        <v>769</v>
      </c>
      <c r="G410" s="3">
        <v>0</v>
      </c>
      <c r="H410">
        <v>0</v>
      </c>
      <c r="I410">
        <v>0</v>
      </c>
      <c r="J410" s="3">
        <v>0</v>
      </c>
      <c r="K410" s="3">
        <v>0</v>
      </c>
      <c r="L410">
        <v>0</v>
      </c>
      <c r="M410">
        <v>0</v>
      </c>
      <c r="N410" s="3">
        <v>0</v>
      </c>
      <c r="O410" s="4">
        <v>0</v>
      </c>
    </row>
    <row r="411" spans="1:15" ht="12.75">
      <c r="A411" t="s">
        <v>67</v>
      </c>
      <c r="B411" t="s">
        <v>739</v>
      </c>
      <c r="C411" t="s">
        <v>761</v>
      </c>
      <c r="D411" t="s">
        <v>770</v>
      </c>
      <c r="E411" t="s">
        <v>771</v>
      </c>
      <c r="F411" t="s">
        <v>771</v>
      </c>
      <c r="G411" s="3">
        <v>0</v>
      </c>
      <c r="H411">
        <v>0</v>
      </c>
      <c r="I411">
        <v>0</v>
      </c>
      <c r="J411" s="3">
        <v>0</v>
      </c>
      <c r="K411" s="3">
        <v>0</v>
      </c>
      <c r="L411">
        <v>0</v>
      </c>
      <c r="M411">
        <v>103493.76</v>
      </c>
      <c r="N411" s="3">
        <v>-103493.76</v>
      </c>
      <c r="O411" s="4">
        <v>0</v>
      </c>
    </row>
    <row r="412" spans="1:15" ht="12.75">
      <c r="A412" t="s">
        <v>67</v>
      </c>
      <c r="B412" t="s">
        <v>739</v>
      </c>
      <c r="C412" t="s">
        <v>761</v>
      </c>
      <c r="D412" t="s">
        <v>770</v>
      </c>
      <c r="E412" t="s">
        <v>772</v>
      </c>
      <c r="F412" t="s">
        <v>772</v>
      </c>
      <c r="G412" s="3">
        <v>0</v>
      </c>
      <c r="H412">
        <v>0</v>
      </c>
      <c r="I412">
        <v>0</v>
      </c>
      <c r="J412" s="3">
        <v>0</v>
      </c>
      <c r="K412" s="3">
        <v>0</v>
      </c>
      <c r="L412">
        <v>0</v>
      </c>
      <c r="M412">
        <v>0</v>
      </c>
      <c r="N412" s="3">
        <v>0</v>
      </c>
      <c r="O412" s="4">
        <v>0</v>
      </c>
    </row>
    <row r="413" spans="1:15" ht="12.75">
      <c r="A413" t="s">
        <v>67</v>
      </c>
      <c r="B413" t="s">
        <v>739</v>
      </c>
      <c r="C413" t="s">
        <v>761</v>
      </c>
      <c r="D413" t="s">
        <v>773</v>
      </c>
      <c r="E413" t="s">
        <v>774</v>
      </c>
      <c r="F413" t="s">
        <v>774</v>
      </c>
      <c r="G413" s="3">
        <v>0</v>
      </c>
      <c r="H413">
        <v>0</v>
      </c>
      <c r="I413">
        <v>0</v>
      </c>
      <c r="J413" s="3">
        <v>0</v>
      </c>
      <c r="K413" s="3">
        <v>0</v>
      </c>
      <c r="L413">
        <v>3668.67</v>
      </c>
      <c r="M413">
        <v>513989.99</v>
      </c>
      <c r="N413" s="3">
        <v>-510321.32</v>
      </c>
      <c r="O413" s="4">
        <v>0</v>
      </c>
    </row>
    <row r="414" spans="1:15" ht="12.75">
      <c r="A414" t="s">
        <v>67</v>
      </c>
      <c r="B414" t="s">
        <v>739</v>
      </c>
      <c r="C414" t="s">
        <v>761</v>
      </c>
      <c r="D414" t="s">
        <v>773</v>
      </c>
      <c r="E414" t="s">
        <v>775</v>
      </c>
      <c r="F414" t="s">
        <v>775</v>
      </c>
      <c r="G414" s="3">
        <v>0</v>
      </c>
      <c r="H414">
        <v>0</v>
      </c>
      <c r="I414">
        <v>0</v>
      </c>
      <c r="J414" s="3">
        <v>0</v>
      </c>
      <c r="K414" s="3">
        <v>0</v>
      </c>
      <c r="L414">
        <v>0</v>
      </c>
      <c r="M414">
        <v>0</v>
      </c>
      <c r="N414" s="3">
        <v>0</v>
      </c>
      <c r="O414" s="4">
        <v>0</v>
      </c>
    </row>
    <row r="415" spans="1:15" ht="12.75">
      <c r="A415" t="s">
        <v>67</v>
      </c>
      <c r="B415" t="s">
        <v>739</v>
      </c>
      <c r="C415" t="s">
        <v>776</v>
      </c>
      <c r="D415" t="s">
        <v>777</v>
      </c>
      <c r="E415" t="s">
        <v>778</v>
      </c>
      <c r="F415" t="s">
        <v>778</v>
      </c>
      <c r="G415" s="3">
        <v>0</v>
      </c>
      <c r="H415">
        <v>0</v>
      </c>
      <c r="I415">
        <v>0</v>
      </c>
      <c r="J415" s="3">
        <v>0</v>
      </c>
      <c r="K415" s="3">
        <v>0</v>
      </c>
      <c r="L415">
        <v>0</v>
      </c>
      <c r="M415">
        <v>0</v>
      </c>
      <c r="N415" s="3">
        <v>0</v>
      </c>
      <c r="O415" s="4">
        <v>0</v>
      </c>
    </row>
    <row r="416" spans="1:15" ht="12.75">
      <c r="A416" t="s">
        <v>67</v>
      </c>
      <c r="B416" t="s">
        <v>739</v>
      </c>
      <c r="C416" t="s">
        <v>776</v>
      </c>
      <c r="D416" t="s">
        <v>777</v>
      </c>
      <c r="E416" t="s">
        <v>779</v>
      </c>
      <c r="F416" t="s">
        <v>779</v>
      </c>
      <c r="G416" s="3">
        <v>0</v>
      </c>
      <c r="H416">
        <v>0</v>
      </c>
      <c r="I416">
        <v>5476313.51</v>
      </c>
      <c r="J416" s="3">
        <v>-5476313.51</v>
      </c>
      <c r="K416" s="3">
        <v>0</v>
      </c>
      <c r="L416">
        <v>6981.2</v>
      </c>
      <c r="M416">
        <v>5101149.66</v>
      </c>
      <c r="N416" s="3">
        <v>-5094168.46</v>
      </c>
      <c r="O416" s="4">
        <v>0</v>
      </c>
    </row>
    <row r="417" spans="1:15" ht="12.75">
      <c r="A417" t="s">
        <v>67</v>
      </c>
      <c r="B417" t="s">
        <v>739</v>
      </c>
      <c r="C417" t="s">
        <v>776</v>
      </c>
      <c r="D417" t="s">
        <v>780</v>
      </c>
      <c r="E417" t="s">
        <v>781</v>
      </c>
      <c r="F417" t="s">
        <v>781</v>
      </c>
      <c r="G417" s="3">
        <v>0</v>
      </c>
      <c r="H417">
        <v>0</v>
      </c>
      <c r="I417">
        <v>0</v>
      </c>
      <c r="J417" s="3">
        <v>0</v>
      </c>
      <c r="K417" s="3">
        <v>0</v>
      </c>
      <c r="L417">
        <v>0</v>
      </c>
      <c r="M417">
        <v>0</v>
      </c>
      <c r="N417" s="3">
        <v>0</v>
      </c>
      <c r="O417" s="4">
        <v>0</v>
      </c>
    </row>
    <row r="418" spans="1:15" ht="12.75">
      <c r="A418" t="s">
        <v>67</v>
      </c>
      <c r="B418" t="s">
        <v>739</v>
      </c>
      <c r="C418" t="s">
        <v>776</v>
      </c>
      <c r="D418" t="s">
        <v>780</v>
      </c>
      <c r="E418" t="s">
        <v>782</v>
      </c>
      <c r="F418" t="s">
        <v>782</v>
      </c>
      <c r="G418" s="3">
        <v>0</v>
      </c>
      <c r="H418">
        <v>0</v>
      </c>
      <c r="I418">
        <v>594529.02</v>
      </c>
      <c r="J418" s="3">
        <v>-594529.02</v>
      </c>
      <c r="K418" s="3">
        <v>0</v>
      </c>
      <c r="L418">
        <v>112</v>
      </c>
      <c r="M418">
        <v>579261.45</v>
      </c>
      <c r="N418" s="3">
        <v>-579149.45</v>
      </c>
      <c r="O418" s="4">
        <v>0</v>
      </c>
    </row>
    <row r="419" spans="1:15" ht="12.75">
      <c r="A419" t="s">
        <v>67</v>
      </c>
      <c r="B419" t="s">
        <v>739</v>
      </c>
      <c r="C419" t="s">
        <v>776</v>
      </c>
      <c r="D419" t="s">
        <v>783</v>
      </c>
      <c r="E419" t="s">
        <v>784</v>
      </c>
      <c r="F419" t="s">
        <v>784</v>
      </c>
      <c r="G419" s="3">
        <v>0</v>
      </c>
      <c r="H419">
        <v>0</v>
      </c>
      <c r="I419">
        <v>0</v>
      </c>
      <c r="J419" s="3">
        <v>0</v>
      </c>
      <c r="K419" s="3">
        <v>0</v>
      </c>
      <c r="L419">
        <v>0</v>
      </c>
      <c r="M419">
        <v>0</v>
      </c>
      <c r="N419" s="3">
        <v>0</v>
      </c>
      <c r="O419" s="4">
        <v>0</v>
      </c>
    </row>
    <row r="420" spans="1:15" ht="12.75">
      <c r="A420" t="s">
        <v>67</v>
      </c>
      <c r="B420" t="s">
        <v>739</v>
      </c>
      <c r="C420" t="s">
        <v>776</v>
      </c>
      <c r="D420" t="s">
        <v>783</v>
      </c>
      <c r="E420" t="s">
        <v>785</v>
      </c>
      <c r="F420" t="s">
        <v>785</v>
      </c>
      <c r="G420" s="3">
        <v>0</v>
      </c>
      <c r="H420">
        <v>0</v>
      </c>
      <c r="I420">
        <v>0</v>
      </c>
      <c r="J420" s="3">
        <v>0</v>
      </c>
      <c r="K420" s="3">
        <v>0</v>
      </c>
      <c r="L420">
        <v>0</v>
      </c>
      <c r="M420">
        <v>0</v>
      </c>
      <c r="N420" s="3">
        <v>0</v>
      </c>
      <c r="O420" s="4">
        <v>0</v>
      </c>
    </row>
    <row r="421" spans="1:15" ht="12.75">
      <c r="A421" t="s">
        <v>67</v>
      </c>
      <c r="B421" t="s">
        <v>739</v>
      </c>
      <c r="C421" t="s">
        <v>776</v>
      </c>
      <c r="D421" t="s">
        <v>786</v>
      </c>
      <c r="E421" t="s">
        <v>787</v>
      </c>
      <c r="F421" t="s">
        <v>788</v>
      </c>
      <c r="G421" s="3">
        <v>0</v>
      </c>
      <c r="H421">
        <v>0</v>
      </c>
      <c r="I421">
        <v>0</v>
      </c>
      <c r="J421" s="3">
        <v>0</v>
      </c>
      <c r="K421" s="3">
        <v>0</v>
      </c>
      <c r="L421">
        <v>0</v>
      </c>
      <c r="M421">
        <v>0</v>
      </c>
      <c r="N421" s="3">
        <v>0</v>
      </c>
      <c r="O421" s="4">
        <v>0</v>
      </c>
    </row>
    <row r="422" spans="1:15" ht="12.75">
      <c r="A422" t="s">
        <v>67</v>
      </c>
      <c r="B422" t="s">
        <v>739</v>
      </c>
      <c r="C422" t="s">
        <v>776</v>
      </c>
      <c r="D422" t="s">
        <v>786</v>
      </c>
      <c r="E422" t="s">
        <v>787</v>
      </c>
      <c r="F422" t="s">
        <v>789</v>
      </c>
      <c r="G422" s="3">
        <v>0</v>
      </c>
      <c r="H422">
        <v>0</v>
      </c>
      <c r="I422">
        <v>0</v>
      </c>
      <c r="J422" s="3">
        <v>0</v>
      </c>
      <c r="K422" s="3">
        <v>0</v>
      </c>
      <c r="L422">
        <v>0</v>
      </c>
      <c r="M422">
        <v>0</v>
      </c>
      <c r="N422" s="3">
        <v>0</v>
      </c>
      <c r="O422" s="4">
        <v>0</v>
      </c>
    </row>
    <row r="423" spans="1:15" ht="12.75">
      <c r="A423" t="s">
        <v>67</v>
      </c>
      <c r="B423" t="s">
        <v>739</v>
      </c>
      <c r="C423" t="s">
        <v>776</v>
      </c>
      <c r="D423" t="s">
        <v>786</v>
      </c>
      <c r="E423" t="s">
        <v>790</v>
      </c>
      <c r="F423" t="s">
        <v>791</v>
      </c>
      <c r="G423" s="3">
        <v>0</v>
      </c>
      <c r="H423">
        <v>0</v>
      </c>
      <c r="I423">
        <v>0</v>
      </c>
      <c r="J423" s="3">
        <v>0</v>
      </c>
      <c r="K423" s="3">
        <v>0</v>
      </c>
      <c r="L423">
        <v>0</v>
      </c>
      <c r="M423">
        <v>0</v>
      </c>
      <c r="N423" s="3">
        <v>0</v>
      </c>
      <c r="O423" s="4">
        <v>0</v>
      </c>
    </row>
    <row r="424" spans="1:15" ht="12.75">
      <c r="A424" t="s">
        <v>67</v>
      </c>
      <c r="B424" t="s">
        <v>739</v>
      </c>
      <c r="C424" t="s">
        <v>776</v>
      </c>
      <c r="D424" t="s">
        <v>786</v>
      </c>
      <c r="E424" t="s">
        <v>790</v>
      </c>
      <c r="F424" t="s">
        <v>792</v>
      </c>
      <c r="G424" s="3">
        <v>0</v>
      </c>
      <c r="H424">
        <v>0</v>
      </c>
      <c r="I424">
        <v>0</v>
      </c>
      <c r="J424" s="3">
        <v>0</v>
      </c>
      <c r="K424" s="3">
        <v>0</v>
      </c>
      <c r="L424">
        <v>0</v>
      </c>
      <c r="M424">
        <v>0</v>
      </c>
      <c r="N424" s="3">
        <v>0</v>
      </c>
      <c r="O424" s="4">
        <v>0</v>
      </c>
    </row>
    <row r="425" spans="1:15" ht="12.75">
      <c r="A425" t="s">
        <v>67</v>
      </c>
      <c r="B425" t="s">
        <v>739</v>
      </c>
      <c r="C425" t="s">
        <v>776</v>
      </c>
      <c r="D425" t="s">
        <v>793</v>
      </c>
      <c r="E425" t="s">
        <v>794</v>
      </c>
      <c r="F425" t="s">
        <v>794</v>
      </c>
      <c r="G425" s="3">
        <v>0</v>
      </c>
      <c r="H425">
        <v>0</v>
      </c>
      <c r="I425">
        <v>0</v>
      </c>
      <c r="J425" s="3">
        <v>0</v>
      </c>
      <c r="K425" s="3">
        <v>0</v>
      </c>
      <c r="L425">
        <v>0</v>
      </c>
      <c r="M425">
        <v>0</v>
      </c>
      <c r="N425" s="3">
        <v>0</v>
      </c>
      <c r="O425" s="4">
        <v>0</v>
      </c>
    </row>
    <row r="426" spans="1:15" ht="12.75">
      <c r="A426" t="s">
        <v>67</v>
      </c>
      <c r="B426" t="s">
        <v>739</v>
      </c>
      <c r="C426" t="s">
        <v>776</v>
      </c>
      <c r="D426" t="s">
        <v>793</v>
      </c>
      <c r="E426" t="s">
        <v>795</v>
      </c>
      <c r="F426" t="s">
        <v>795</v>
      </c>
      <c r="G426" s="3">
        <v>0</v>
      </c>
      <c r="H426">
        <v>0</v>
      </c>
      <c r="I426">
        <v>0</v>
      </c>
      <c r="J426" s="3">
        <v>0</v>
      </c>
      <c r="K426" s="3">
        <v>0</v>
      </c>
      <c r="L426">
        <v>0</v>
      </c>
      <c r="M426">
        <v>0</v>
      </c>
      <c r="N426" s="3">
        <v>0</v>
      </c>
      <c r="O426" s="4">
        <v>0</v>
      </c>
    </row>
    <row r="427" spans="1:15" ht="12.75">
      <c r="A427" t="s">
        <v>67</v>
      </c>
      <c r="B427" t="s">
        <v>739</v>
      </c>
      <c r="C427" t="s">
        <v>776</v>
      </c>
      <c r="D427" t="s">
        <v>796</v>
      </c>
      <c r="E427" t="s">
        <v>797</v>
      </c>
      <c r="F427" t="s">
        <v>797</v>
      </c>
      <c r="G427" s="3">
        <v>0</v>
      </c>
      <c r="H427">
        <v>0</v>
      </c>
      <c r="I427">
        <v>0</v>
      </c>
      <c r="J427" s="3">
        <v>0</v>
      </c>
      <c r="K427" s="3">
        <v>0</v>
      </c>
      <c r="L427">
        <v>0</v>
      </c>
      <c r="M427">
        <v>0</v>
      </c>
      <c r="N427" s="3">
        <v>0</v>
      </c>
      <c r="O427" s="4">
        <v>0</v>
      </c>
    </row>
    <row r="428" spans="1:15" ht="12.75">
      <c r="A428" t="s">
        <v>67</v>
      </c>
      <c r="B428" t="s">
        <v>739</v>
      </c>
      <c r="C428" t="s">
        <v>776</v>
      </c>
      <c r="D428" t="s">
        <v>796</v>
      </c>
      <c r="E428" t="s">
        <v>798</v>
      </c>
      <c r="F428" t="s">
        <v>798</v>
      </c>
      <c r="G428" s="3">
        <v>0</v>
      </c>
      <c r="H428">
        <v>0</v>
      </c>
      <c r="I428">
        <v>0</v>
      </c>
      <c r="J428" s="3">
        <v>0</v>
      </c>
      <c r="K428" s="3">
        <v>0</v>
      </c>
      <c r="L428">
        <v>0</v>
      </c>
      <c r="M428">
        <v>0</v>
      </c>
      <c r="N428" s="3">
        <v>0</v>
      </c>
      <c r="O428" s="4">
        <v>0</v>
      </c>
    </row>
    <row r="429" spans="1:15" ht="12.75">
      <c r="A429" t="s">
        <v>67</v>
      </c>
      <c r="B429" t="s">
        <v>739</v>
      </c>
      <c r="C429" t="s">
        <v>776</v>
      </c>
      <c r="D429" t="s">
        <v>799</v>
      </c>
      <c r="E429" t="s">
        <v>800</v>
      </c>
      <c r="F429" t="s">
        <v>800</v>
      </c>
      <c r="G429" s="3">
        <v>0</v>
      </c>
      <c r="H429">
        <v>0</v>
      </c>
      <c r="I429">
        <v>0</v>
      </c>
      <c r="J429" s="3">
        <v>0</v>
      </c>
      <c r="K429" s="3">
        <v>0</v>
      </c>
      <c r="L429">
        <v>0</v>
      </c>
      <c r="M429">
        <v>0</v>
      </c>
      <c r="N429" s="3">
        <v>0</v>
      </c>
      <c r="O429" s="4">
        <v>0</v>
      </c>
    </row>
    <row r="430" spans="1:15" ht="12.75">
      <c r="A430" t="s">
        <v>67</v>
      </c>
      <c r="B430" t="s">
        <v>739</v>
      </c>
      <c r="C430" t="s">
        <v>776</v>
      </c>
      <c r="D430" t="s">
        <v>799</v>
      </c>
      <c r="E430" t="s">
        <v>801</v>
      </c>
      <c r="F430" t="s">
        <v>801</v>
      </c>
      <c r="G430" s="3">
        <v>0</v>
      </c>
      <c r="H430">
        <v>0</v>
      </c>
      <c r="I430">
        <v>0</v>
      </c>
      <c r="J430" s="3">
        <v>0</v>
      </c>
      <c r="K430" s="3">
        <v>0</v>
      </c>
      <c r="L430">
        <v>0</v>
      </c>
      <c r="M430">
        <v>0</v>
      </c>
      <c r="N430" s="3">
        <v>0</v>
      </c>
      <c r="O430" s="4">
        <v>0</v>
      </c>
    </row>
    <row r="431" spans="1:15" ht="12.75">
      <c r="A431" t="s">
        <v>67</v>
      </c>
      <c r="B431" t="s">
        <v>739</v>
      </c>
      <c r="C431" t="s">
        <v>802</v>
      </c>
      <c r="D431" t="s">
        <v>803</v>
      </c>
      <c r="E431" t="s">
        <v>804</v>
      </c>
      <c r="F431" t="s">
        <v>804</v>
      </c>
      <c r="G431" s="3">
        <v>0</v>
      </c>
      <c r="H431">
        <v>0</v>
      </c>
      <c r="I431">
        <v>0</v>
      </c>
      <c r="J431" s="3">
        <v>0</v>
      </c>
      <c r="K431" s="3">
        <v>0</v>
      </c>
      <c r="L431">
        <v>0</v>
      </c>
      <c r="M431">
        <v>0</v>
      </c>
      <c r="N431" s="3">
        <v>0</v>
      </c>
      <c r="O431" s="4">
        <v>0</v>
      </c>
    </row>
    <row r="432" spans="1:15" ht="12.75">
      <c r="A432" t="s">
        <v>67</v>
      </c>
      <c r="B432" t="s">
        <v>739</v>
      </c>
      <c r="C432" t="s">
        <v>802</v>
      </c>
      <c r="D432" t="s">
        <v>805</v>
      </c>
      <c r="E432" t="s">
        <v>806</v>
      </c>
      <c r="F432" t="s">
        <v>806</v>
      </c>
      <c r="G432" s="3">
        <v>0</v>
      </c>
      <c r="H432">
        <v>0</v>
      </c>
      <c r="I432">
        <v>0</v>
      </c>
      <c r="J432" s="3">
        <v>0</v>
      </c>
      <c r="K432" s="3">
        <v>0</v>
      </c>
      <c r="L432">
        <v>0</v>
      </c>
      <c r="M432">
        <v>0</v>
      </c>
      <c r="N432" s="3">
        <v>0</v>
      </c>
      <c r="O432" s="4">
        <v>0</v>
      </c>
    </row>
    <row r="433" spans="1:15" ht="12.75">
      <c r="A433" t="s">
        <v>67</v>
      </c>
      <c r="B433" t="s">
        <v>739</v>
      </c>
      <c r="C433" t="s">
        <v>802</v>
      </c>
      <c r="D433" t="s">
        <v>807</v>
      </c>
      <c r="E433" t="s">
        <v>808</v>
      </c>
      <c r="F433" t="s">
        <v>808</v>
      </c>
      <c r="G433" s="3">
        <v>0</v>
      </c>
      <c r="H433">
        <v>0</v>
      </c>
      <c r="I433">
        <v>453.95</v>
      </c>
      <c r="J433" s="3">
        <v>-453.95</v>
      </c>
      <c r="K433" s="3">
        <v>0</v>
      </c>
      <c r="L433">
        <v>0</v>
      </c>
      <c r="M433">
        <v>752.25</v>
      </c>
      <c r="N433" s="3">
        <v>-752.25</v>
      </c>
      <c r="O433" s="4">
        <v>0</v>
      </c>
    </row>
    <row r="434" spans="1:15" ht="12.75">
      <c r="A434" t="s">
        <v>67</v>
      </c>
      <c r="B434" t="s">
        <v>739</v>
      </c>
      <c r="C434" t="s">
        <v>802</v>
      </c>
      <c r="D434" t="s">
        <v>809</v>
      </c>
      <c r="E434" t="s">
        <v>810</v>
      </c>
      <c r="F434" t="s">
        <v>810</v>
      </c>
      <c r="G434" s="3">
        <v>0</v>
      </c>
      <c r="H434">
        <v>0</v>
      </c>
      <c r="I434">
        <v>0</v>
      </c>
      <c r="J434" s="3">
        <v>0</v>
      </c>
      <c r="K434" s="3">
        <v>0</v>
      </c>
      <c r="L434">
        <v>0</v>
      </c>
      <c r="M434">
        <v>0</v>
      </c>
      <c r="N434" s="3">
        <v>0</v>
      </c>
      <c r="O434" s="4">
        <v>0</v>
      </c>
    </row>
    <row r="435" spans="1:15" ht="12.75">
      <c r="A435" t="s">
        <v>67</v>
      </c>
      <c r="B435" t="s">
        <v>739</v>
      </c>
      <c r="C435" t="s">
        <v>802</v>
      </c>
      <c r="D435" t="s">
        <v>809</v>
      </c>
      <c r="E435" t="s">
        <v>811</v>
      </c>
      <c r="F435" t="s">
        <v>811</v>
      </c>
      <c r="G435" s="3">
        <v>0</v>
      </c>
      <c r="H435">
        <v>0</v>
      </c>
      <c r="I435">
        <v>0</v>
      </c>
      <c r="J435" s="3">
        <v>0</v>
      </c>
      <c r="K435" s="3">
        <v>0</v>
      </c>
      <c r="L435">
        <v>0</v>
      </c>
      <c r="M435">
        <v>0</v>
      </c>
      <c r="N435" s="3">
        <v>0</v>
      </c>
      <c r="O435" s="4">
        <v>0</v>
      </c>
    </row>
    <row r="436" spans="1:15" ht="12.75">
      <c r="A436" t="s">
        <v>67</v>
      </c>
      <c r="B436" t="s">
        <v>739</v>
      </c>
      <c r="C436" t="s">
        <v>802</v>
      </c>
      <c r="D436" t="s">
        <v>809</v>
      </c>
      <c r="E436" t="s">
        <v>812</v>
      </c>
      <c r="F436" t="s">
        <v>812</v>
      </c>
      <c r="G436" s="3">
        <v>0</v>
      </c>
      <c r="H436">
        <v>0</v>
      </c>
      <c r="I436">
        <v>0</v>
      </c>
      <c r="J436" s="3">
        <v>0</v>
      </c>
      <c r="K436" s="3">
        <v>0</v>
      </c>
      <c r="L436">
        <v>0</v>
      </c>
      <c r="M436">
        <v>0</v>
      </c>
      <c r="N436" s="3">
        <v>0</v>
      </c>
      <c r="O436" s="4">
        <v>0</v>
      </c>
    </row>
    <row r="437" spans="1:15" ht="12.75">
      <c r="A437" t="s">
        <v>67</v>
      </c>
      <c r="B437" t="s">
        <v>739</v>
      </c>
      <c r="C437" t="s">
        <v>802</v>
      </c>
      <c r="D437" t="s">
        <v>813</v>
      </c>
      <c r="E437" t="s">
        <v>814</v>
      </c>
      <c r="F437" t="s">
        <v>814</v>
      </c>
      <c r="G437" s="3">
        <v>0</v>
      </c>
      <c r="H437">
        <v>0</v>
      </c>
      <c r="I437">
        <v>0</v>
      </c>
      <c r="J437" s="3">
        <v>0</v>
      </c>
      <c r="K437" s="3">
        <v>0</v>
      </c>
      <c r="L437">
        <v>0</v>
      </c>
      <c r="M437">
        <v>0</v>
      </c>
      <c r="N437" s="3">
        <v>0</v>
      </c>
      <c r="O437" s="4">
        <v>0</v>
      </c>
    </row>
    <row r="438" spans="1:15" ht="12.75">
      <c r="A438" t="s">
        <v>67</v>
      </c>
      <c r="B438" t="s">
        <v>739</v>
      </c>
      <c r="C438" t="s">
        <v>802</v>
      </c>
      <c r="D438" t="s">
        <v>815</v>
      </c>
      <c r="E438" t="s">
        <v>816</v>
      </c>
      <c r="F438" t="s">
        <v>816</v>
      </c>
      <c r="G438" s="3">
        <v>0</v>
      </c>
      <c r="H438">
        <v>206.49</v>
      </c>
      <c r="I438">
        <v>127085.36</v>
      </c>
      <c r="J438" s="3">
        <v>-126878.87</v>
      </c>
      <c r="K438" s="3">
        <v>0</v>
      </c>
      <c r="L438">
        <v>179.17</v>
      </c>
      <c r="M438">
        <v>48798.31</v>
      </c>
      <c r="N438" s="3">
        <v>-48619.14</v>
      </c>
      <c r="O438" s="4">
        <v>0</v>
      </c>
    </row>
    <row r="439" spans="1:15" ht="12.75">
      <c r="A439" t="s">
        <v>67</v>
      </c>
      <c r="B439" t="s">
        <v>739</v>
      </c>
      <c r="C439" t="s">
        <v>817</v>
      </c>
      <c r="D439" t="s">
        <v>818</v>
      </c>
      <c r="E439" t="s">
        <v>819</v>
      </c>
      <c r="F439" t="s">
        <v>819</v>
      </c>
      <c r="G439" s="3">
        <v>0</v>
      </c>
      <c r="H439">
        <v>0</v>
      </c>
      <c r="I439">
        <v>0</v>
      </c>
      <c r="J439" s="3">
        <v>0</v>
      </c>
      <c r="K439" s="3">
        <v>0</v>
      </c>
      <c r="L439">
        <v>0</v>
      </c>
      <c r="M439">
        <v>0</v>
      </c>
      <c r="N439" s="3">
        <v>0</v>
      </c>
      <c r="O439" s="4">
        <v>0</v>
      </c>
    </row>
    <row r="440" spans="1:15" ht="12.75">
      <c r="A440" t="s">
        <v>67</v>
      </c>
      <c r="B440" t="s">
        <v>739</v>
      </c>
      <c r="C440" t="s">
        <v>817</v>
      </c>
      <c r="D440" t="s">
        <v>820</v>
      </c>
      <c r="E440" t="s">
        <v>821</v>
      </c>
      <c r="F440" t="s">
        <v>821</v>
      </c>
      <c r="G440" s="3">
        <v>0</v>
      </c>
      <c r="H440">
        <v>0</v>
      </c>
      <c r="I440">
        <v>0</v>
      </c>
      <c r="J440" s="3">
        <v>0</v>
      </c>
      <c r="K440" s="3">
        <v>0</v>
      </c>
      <c r="L440">
        <v>0</v>
      </c>
      <c r="M440">
        <v>0</v>
      </c>
      <c r="N440" s="3">
        <v>0</v>
      </c>
      <c r="O440" s="4">
        <v>0</v>
      </c>
    </row>
    <row r="441" spans="1:15" ht="12.75">
      <c r="A441" t="s">
        <v>67</v>
      </c>
      <c r="B441" t="s">
        <v>739</v>
      </c>
      <c r="C441" t="s">
        <v>817</v>
      </c>
      <c r="D441" t="s">
        <v>822</v>
      </c>
      <c r="E441" t="s">
        <v>823</v>
      </c>
      <c r="F441" t="s">
        <v>823</v>
      </c>
      <c r="G441" s="3">
        <v>0</v>
      </c>
      <c r="H441">
        <v>0</v>
      </c>
      <c r="I441">
        <v>0</v>
      </c>
      <c r="J441" s="3">
        <v>0</v>
      </c>
      <c r="K441" s="3">
        <v>0</v>
      </c>
      <c r="L441">
        <v>0</v>
      </c>
      <c r="M441">
        <v>0</v>
      </c>
      <c r="N441" s="3">
        <v>0</v>
      </c>
      <c r="O441" s="4">
        <v>0</v>
      </c>
    </row>
    <row r="442" spans="1:15" ht="12.75">
      <c r="A442" t="s">
        <v>67</v>
      </c>
      <c r="B442" t="s">
        <v>739</v>
      </c>
      <c r="C442" t="s">
        <v>817</v>
      </c>
      <c r="D442" t="s">
        <v>824</v>
      </c>
      <c r="E442" t="s">
        <v>825</v>
      </c>
      <c r="F442" t="s">
        <v>825</v>
      </c>
      <c r="G442" s="3">
        <v>0</v>
      </c>
      <c r="H442">
        <v>0</v>
      </c>
      <c r="I442">
        <v>0</v>
      </c>
      <c r="J442" s="3">
        <v>0</v>
      </c>
      <c r="K442" s="3">
        <v>0</v>
      </c>
      <c r="L442">
        <v>0</v>
      </c>
      <c r="M442">
        <v>0</v>
      </c>
      <c r="N442" s="3">
        <v>0</v>
      </c>
      <c r="O442" s="4">
        <v>0</v>
      </c>
    </row>
    <row r="443" spans="1:15" ht="12.75">
      <c r="A443" t="s">
        <v>67</v>
      </c>
      <c r="B443" t="s">
        <v>739</v>
      </c>
      <c r="C443" t="s">
        <v>817</v>
      </c>
      <c r="D443" t="s">
        <v>826</v>
      </c>
      <c r="E443" t="s">
        <v>827</v>
      </c>
      <c r="F443" t="s">
        <v>827</v>
      </c>
      <c r="G443" s="3">
        <v>0</v>
      </c>
      <c r="H443">
        <v>0</v>
      </c>
      <c r="I443">
        <v>0</v>
      </c>
      <c r="J443" s="3">
        <v>0</v>
      </c>
      <c r="K443" s="3">
        <v>0</v>
      </c>
      <c r="L443">
        <v>0</v>
      </c>
      <c r="M443">
        <v>0</v>
      </c>
      <c r="N443" s="3">
        <v>0</v>
      </c>
      <c r="O443" s="4">
        <v>0</v>
      </c>
    </row>
    <row r="444" spans="1:15" ht="12.75">
      <c r="A444" t="s">
        <v>67</v>
      </c>
      <c r="B444" t="s">
        <v>739</v>
      </c>
      <c r="C444" t="s">
        <v>817</v>
      </c>
      <c r="D444" t="s">
        <v>828</v>
      </c>
      <c r="E444" t="s">
        <v>829</v>
      </c>
      <c r="F444" t="s">
        <v>829</v>
      </c>
      <c r="G444" s="3">
        <v>0</v>
      </c>
      <c r="H444">
        <v>1187.68</v>
      </c>
      <c r="I444">
        <v>43693.92</v>
      </c>
      <c r="J444" s="3">
        <v>-42506.24</v>
      </c>
      <c r="K444" s="3">
        <v>0</v>
      </c>
      <c r="L444">
        <v>6754.75</v>
      </c>
      <c r="M444">
        <v>12250.68</v>
      </c>
      <c r="N444" s="3">
        <v>-5495.93</v>
      </c>
      <c r="O444" s="4">
        <v>0</v>
      </c>
    </row>
    <row r="445" spans="1:15" ht="12.75">
      <c r="A445" t="s">
        <v>67</v>
      </c>
      <c r="B445" t="s">
        <v>739</v>
      </c>
      <c r="C445" t="s">
        <v>817</v>
      </c>
      <c r="D445" t="s">
        <v>830</v>
      </c>
      <c r="E445" t="s">
        <v>831</v>
      </c>
      <c r="F445" t="s">
        <v>831</v>
      </c>
      <c r="G445" s="3">
        <v>0</v>
      </c>
      <c r="H445">
        <v>0</v>
      </c>
      <c r="I445">
        <v>56374.43</v>
      </c>
      <c r="J445" s="3">
        <v>-56374.43</v>
      </c>
      <c r="K445" s="3">
        <v>0</v>
      </c>
      <c r="L445">
        <v>0</v>
      </c>
      <c r="M445">
        <v>55561.77</v>
      </c>
      <c r="N445" s="3">
        <v>-55561.77</v>
      </c>
      <c r="O445" s="4">
        <v>0</v>
      </c>
    </row>
    <row r="446" spans="1:15" ht="12.75">
      <c r="A446" t="s">
        <v>67</v>
      </c>
      <c r="B446" t="s">
        <v>739</v>
      </c>
      <c r="C446" t="s">
        <v>817</v>
      </c>
      <c r="D446" t="s">
        <v>832</v>
      </c>
      <c r="E446" t="s">
        <v>833</v>
      </c>
      <c r="F446" t="s">
        <v>833</v>
      </c>
      <c r="G446" s="3">
        <v>0</v>
      </c>
      <c r="H446">
        <v>4090.29</v>
      </c>
      <c r="I446">
        <v>310810.77</v>
      </c>
      <c r="J446" s="3">
        <v>-306720.48</v>
      </c>
      <c r="K446" s="3">
        <v>0</v>
      </c>
      <c r="L446">
        <v>26582.05</v>
      </c>
      <c r="M446">
        <v>341211.19</v>
      </c>
      <c r="N446" s="3">
        <v>-314629.14</v>
      </c>
      <c r="O446" s="4">
        <v>0</v>
      </c>
    </row>
    <row r="447" spans="1:15" ht="12.75">
      <c r="A447" t="s">
        <v>67</v>
      </c>
      <c r="B447" t="s">
        <v>739</v>
      </c>
      <c r="C447" t="s">
        <v>817</v>
      </c>
      <c r="D447" t="s">
        <v>834</v>
      </c>
      <c r="E447" t="s">
        <v>835</v>
      </c>
      <c r="F447" t="s">
        <v>835</v>
      </c>
      <c r="G447" s="3">
        <v>0</v>
      </c>
      <c r="H447">
        <v>0</v>
      </c>
      <c r="I447">
        <v>0</v>
      </c>
      <c r="J447" s="3">
        <v>0</v>
      </c>
      <c r="K447" s="3">
        <v>0</v>
      </c>
      <c r="L447">
        <v>0</v>
      </c>
      <c r="M447">
        <v>0</v>
      </c>
      <c r="N447" s="3">
        <v>0</v>
      </c>
      <c r="O447" s="4">
        <v>0</v>
      </c>
    </row>
    <row r="448" spans="1:15" ht="12.75">
      <c r="A448" t="s">
        <v>67</v>
      </c>
      <c r="B448" t="s">
        <v>739</v>
      </c>
      <c r="C448" t="s">
        <v>836</v>
      </c>
      <c r="D448" t="s">
        <v>837</v>
      </c>
      <c r="E448" t="s">
        <v>838</v>
      </c>
      <c r="F448" t="s">
        <v>838</v>
      </c>
      <c r="G448" s="3">
        <v>0</v>
      </c>
      <c r="H448">
        <v>0</v>
      </c>
      <c r="I448">
        <v>0</v>
      </c>
      <c r="J448" s="3">
        <v>0</v>
      </c>
      <c r="K448" s="3">
        <v>0</v>
      </c>
      <c r="L448">
        <v>0</v>
      </c>
      <c r="M448">
        <v>0</v>
      </c>
      <c r="N448" s="3">
        <v>0</v>
      </c>
      <c r="O448" s="4">
        <v>0</v>
      </c>
    </row>
    <row r="449" spans="1:15" ht="12.75">
      <c r="A449" t="s">
        <v>67</v>
      </c>
      <c r="B449" t="s">
        <v>739</v>
      </c>
      <c r="C449" t="s">
        <v>836</v>
      </c>
      <c r="D449" t="s">
        <v>839</v>
      </c>
      <c r="E449" t="s">
        <v>840</v>
      </c>
      <c r="F449" t="s">
        <v>840</v>
      </c>
      <c r="G449" s="3">
        <v>0</v>
      </c>
      <c r="H449">
        <v>0</v>
      </c>
      <c r="I449">
        <v>0</v>
      </c>
      <c r="J449" s="3">
        <v>0</v>
      </c>
      <c r="K449" s="3">
        <v>0</v>
      </c>
      <c r="L449">
        <v>0</v>
      </c>
      <c r="M449">
        <v>0</v>
      </c>
      <c r="N449" s="3">
        <v>0</v>
      </c>
      <c r="O449" s="4">
        <v>0</v>
      </c>
    </row>
    <row r="450" spans="1:15" ht="12.75">
      <c r="A450" t="s">
        <v>67</v>
      </c>
      <c r="B450" t="s">
        <v>739</v>
      </c>
      <c r="C450" t="s">
        <v>836</v>
      </c>
      <c r="D450" t="s">
        <v>841</v>
      </c>
      <c r="E450" t="s">
        <v>842</v>
      </c>
      <c r="F450" t="s">
        <v>842</v>
      </c>
      <c r="G450" s="3">
        <v>0</v>
      </c>
      <c r="H450">
        <v>0</v>
      </c>
      <c r="I450">
        <v>0</v>
      </c>
      <c r="J450" s="3">
        <v>0</v>
      </c>
      <c r="K450" s="3">
        <v>0</v>
      </c>
      <c r="L450">
        <v>0</v>
      </c>
      <c r="M450">
        <v>0</v>
      </c>
      <c r="N450" s="3">
        <v>0</v>
      </c>
      <c r="O450" s="4">
        <v>0</v>
      </c>
    </row>
    <row r="451" spans="1:15" ht="12.75">
      <c r="A451" t="s">
        <v>67</v>
      </c>
      <c r="B451" t="s">
        <v>739</v>
      </c>
      <c r="C451" t="s">
        <v>836</v>
      </c>
      <c r="D451" t="s">
        <v>843</v>
      </c>
      <c r="E451" t="s">
        <v>844</v>
      </c>
      <c r="F451" t="s">
        <v>844</v>
      </c>
      <c r="G451" s="3">
        <v>0</v>
      </c>
      <c r="H451">
        <v>0</v>
      </c>
      <c r="I451">
        <v>0</v>
      </c>
      <c r="J451" s="3">
        <v>0</v>
      </c>
      <c r="K451" s="3">
        <v>0</v>
      </c>
      <c r="L451">
        <v>0</v>
      </c>
      <c r="M451">
        <v>0</v>
      </c>
      <c r="N451" s="3">
        <v>0</v>
      </c>
      <c r="O451" s="4">
        <v>0</v>
      </c>
    </row>
    <row r="452" spans="1:15" ht="12.75">
      <c r="A452" t="s">
        <v>67</v>
      </c>
      <c r="B452" t="s">
        <v>739</v>
      </c>
      <c r="C452" t="s">
        <v>836</v>
      </c>
      <c r="D452" t="s">
        <v>845</v>
      </c>
      <c r="E452" t="s">
        <v>846</v>
      </c>
      <c r="F452" t="s">
        <v>846</v>
      </c>
      <c r="G452" s="3">
        <v>0</v>
      </c>
      <c r="H452">
        <v>0</v>
      </c>
      <c r="I452">
        <v>0</v>
      </c>
      <c r="J452" s="3">
        <v>0</v>
      </c>
      <c r="K452" s="3">
        <v>0</v>
      </c>
      <c r="L452">
        <v>0</v>
      </c>
      <c r="M452">
        <v>0</v>
      </c>
      <c r="N452" s="3">
        <v>0</v>
      </c>
      <c r="O452" s="4">
        <v>0</v>
      </c>
    </row>
    <row r="453" spans="1:15" ht="12.75">
      <c r="A453" t="s">
        <v>67</v>
      </c>
      <c r="B453" t="s">
        <v>739</v>
      </c>
      <c r="C453" t="s">
        <v>836</v>
      </c>
      <c r="D453" t="s">
        <v>847</v>
      </c>
      <c r="E453" t="s">
        <v>848</v>
      </c>
      <c r="F453" t="s">
        <v>848</v>
      </c>
      <c r="G453" s="3">
        <v>0</v>
      </c>
      <c r="H453">
        <v>0</v>
      </c>
      <c r="I453">
        <v>0</v>
      </c>
      <c r="J453" s="3">
        <v>0</v>
      </c>
      <c r="K453" s="3">
        <v>0</v>
      </c>
      <c r="L453">
        <v>0</v>
      </c>
      <c r="M453">
        <v>0</v>
      </c>
      <c r="N453" s="3">
        <v>0</v>
      </c>
      <c r="O453" s="4">
        <v>0</v>
      </c>
    </row>
    <row r="454" spans="1:15" ht="12.75">
      <c r="A454" t="s">
        <v>67</v>
      </c>
      <c r="B454" t="s">
        <v>739</v>
      </c>
      <c r="C454" t="s">
        <v>836</v>
      </c>
      <c r="D454" t="s">
        <v>849</v>
      </c>
      <c r="E454" t="s">
        <v>850</v>
      </c>
      <c r="F454" t="s">
        <v>850</v>
      </c>
      <c r="G454" s="3">
        <v>0</v>
      </c>
      <c r="H454">
        <v>0</v>
      </c>
      <c r="I454">
        <v>0</v>
      </c>
      <c r="J454" s="3">
        <v>0</v>
      </c>
      <c r="K454" s="3">
        <v>0</v>
      </c>
      <c r="L454">
        <v>0</v>
      </c>
      <c r="M454">
        <v>0</v>
      </c>
      <c r="N454" s="3">
        <v>0</v>
      </c>
      <c r="O454" s="4">
        <v>0</v>
      </c>
    </row>
    <row r="455" spans="1:15" ht="12.75">
      <c r="A455" t="s">
        <v>67</v>
      </c>
      <c r="B455" t="s">
        <v>739</v>
      </c>
      <c r="C455" t="s">
        <v>836</v>
      </c>
      <c r="D455" t="s">
        <v>851</v>
      </c>
      <c r="E455" t="s">
        <v>852</v>
      </c>
      <c r="F455" t="s">
        <v>852</v>
      </c>
      <c r="G455" s="3">
        <v>0</v>
      </c>
      <c r="H455">
        <v>0</v>
      </c>
      <c r="I455">
        <v>0</v>
      </c>
      <c r="J455" s="3">
        <v>0</v>
      </c>
      <c r="K455" s="3">
        <v>0</v>
      </c>
      <c r="L455">
        <v>0</v>
      </c>
      <c r="M455">
        <v>0</v>
      </c>
      <c r="N455" s="3">
        <v>0</v>
      </c>
      <c r="O455" s="4">
        <v>0</v>
      </c>
    </row>
    <row r="456" spans="1:15" ht="12.75">
      <c r="A456" t="s">
        <v>67</v>
      </c>
      <c r="B456" t="s">
        <v>739</v>
      </c>
      <c r="C456" t="s">
        <v>836</v>
      </c>
      <c r="D456" t="s">
        <v>853</v>
      </c>
      <c r="E456" t="s">
        <v>854</v>
      </c>
      <c r="F456" t="s">
        <v>854</v>
      </c>
      <c r="G456" s="3">
        <v>0</v>
      </c>
      <c r="H456">
        <v>0</v>
      </c>
      <c r="I456">
        <v>0</v>
      </c>
      <c r="J456" s="3">
        <v>0</v>
      </c>
      <c r="K456" s="3">
        <v>0</v>
      </c>
      <c r="L456">
        <v>0</v>
      </c>
      <c r="M456">
        <v>0</v>
      </c>
      <c r="N456" s="3">
        <v>0</v>
      </c>
      <c r="O456" s="4">
        <v>0</v>
      </c>
    </row>
    <row r="457" spans="1:15" ht="12.75">
      <c r="A457" t="s">
        <v>67</v>
      </c>
      <c r="B457" t="s">
        <v>739</v>
      </c>
      <c r="C457" t="s">
        <v>836</v>
      </c>
      <c r="D457" t="s">
        <v>855</v>
      </c>
      <c r="E457" t="s">
        <v>856</v>
      </c>
      <c r="F457" t="s">
        <v>856</v>
      </c>
      <c r="G457" s="3">
        <v>0</v>
      </c>
      <c r="H457">
        <v>0</v>
      </c>
      <c r="I457">
        <v>0</v>
      </c>
      <c r="J457" s="3">
        <v>0</v>
      </c>
      <c r="K457" s="3">
        <v>0</v>
      </c>
      <c r="L457">
        <v>0</v>
      </c>
      <c r="M457">
        <v>0</v>
      </c>
      <c r="N457" s="3">
        <v>0</v>
      </c>
      <c r="O457" s="4">
        <v>0</v>
      </c>
    </row>
    <row r="458" spans="1:15" ht="12.75">
      <c r="A458" t="s">
        <v>67</v>
      </c>
      <c r="B458" t="s">
        <v>739</v>
      </c>
      <c r="C458" t="s">
        <v>857</v>
      </c>
      <c r="D458" t="s">
        <v>858</v>
      </c>
      <c r="E458" t="s">
        <v>859</v>
      </c>
      <c r="F458" t="s">
        <v>859</v>
      </c>
      <c r="G458" s="3">
        <v>0</v>
      </c>
      <c r="H458">
        <v>0</v>
      </c>
      <c r="I458">
        <v>0</v>
      </c>
      <c r="J458" s="3">
        <v>0</v>
      </c>
      <c r="K458" s="3">
        <v>0</v>
      </c>
      <c r="L458">
        <v>0</v>
      </c>
      <c r="M458">
        <v>0</v>
      </c>
      <c r="N458" s="3">
        <v>0</v>
      </c>
      <c r="O458" s="4">
        <v>0</v>
      </c>
    </row>
    <row r="459" spans="1:15" ht="12.75">
      <c r="A459" t="s">
        <v>67</v>
      </c>
      <c r="B459" t="s">
        <v>739</v>
      </c>
      <c r="C459" t="s">
        <v>857</v>
      </c>
      <c r="D459" t="s">
        <v>858</v>
      </c>
      <c r="E459" t="s">
        <v>860</v>
      </c>
      <c r="F459" t="s">
        <v>860</v>
      </c>
      <c r="G459" s="3">
        <v>0</v>
      </c>
      <c r="H459">
        <v>0</v>
      </c>
      <c r="I459">
        <v>0</v>
      </c>
      <c r="J459" s="3">
        <v>0</v>
      </c>
      <c r="K459" s="3">
        <v>0</v>
      </c>
      <c r="L459">
        <v>0</v>
      </c>
      <c r="M459">
        <v>0</v>
      </c>
      <c r="N459" s="3">
        <v>0</v>
      </c>
      <c r="O459" s="4">
        <v>0</v>
      </c>
    </row>
    <row r="460" spans="1:15" ht="12.75">
      <c r="A460" t="s">
        <v>67</v>
      </c>
      <c r="B460" t="s">
        <v>739</v>
      </c>
      <c r="C460" t="s">
        <v>857</v>
      </c>
      <c r="D460" t="s">
        <v>858</v>
      </c>
      <c r="E460" t="s">
        <v>861</v>
      </c>
      <c r="F460" t="s">
        <v>861</v>
      </c>
      <c r="G460" s="3">
        <v>0</v>
      </c>
      <c r="H460">
        <v>0</v>
      </c>
      <c r="I460">
        <v>0</v>
      </c>
      <c r="J460" s="3">
        <v>0</v>
      </c>
      <c r="K460" s="3">
        <v>0</v>
      </c>
      <c r="L460">
        <v>0</v>
      </c>
      <c r="M460">
        <v>0</v>
      </c>
      <c r="N460" s="3">
        <v>0</v>
      </c>
      <c r="O460" s="4">
        <v>0</v>
      </c>
    </row>
    <row r="461" spans="1:15" ht="12.75">
      <c r="A461" t="s">
        <v>67</v>
      </c>
      <c r="B461" t="s">
        <v>739</v>
      </c>
      <c r="C461" t="s">
        <v>857</v>
      </c>
      <c r="D461" t="s">
        <v>858</v>
      </c>
      <c r="E461" t="s">
        <v>862</v>
      </c>
      <c r="F461" t="s">
        <v>862</v>
      </c>
      <c r="G461" s="3">
        <v>0</v>
      </c>
      <c r="H461">
        <v>0</v>
      </c>
      <c r="I461">
        <v>0</v>
      </c>
      <c r="J461" s="3">
        <v>0</v>
      </c>
      <c r="K461" s="3">
        <v>0</v>
      </c>
      <c r="L461">
        <v>0</v>
      </c>
      <c r="M461">
        <v>0</v>
      </c>
      <c r="N461" s="3">
        <v>0</v>
      </c>
      <c r="O461" s="4">
        <v>0</v>
      </c>
    </row>
    <row r="462" spans="1:15" ht="12.75">
      <c r="A462" t="s">
        <v>67</v>
      </c>
      <c r="B462" t="s">
        <v>739</v>
      </c>
      <c r="C462" t="s">
        <v>857</v>
      </c>
      <c r="D462" t="s">
        <v>858</v>
      </c>
      <c r="E462" t="s">
        <v>863</v>
      </c>
      <c r="F462" t="s">
        <v>863</v>
      </c>
      <c r="G462" s="3">
        <v>0</v>
      </c>
      <c r="H462">
        <v>0</v>
      </c>
      <c r="I462">
        <v>0</v>
      </c>
      <c r="J462" s="3">
        <v>0</v>
      </c>
      <c r="K462" s="3">
        <v>0</v>
      </c>
      <c r="L462">
        <v>0</v>
      </c>
      <c r="M462">
        <v>0</v>
      </c>
      <c r="N462" s="3">
        <v>0</v>
      </c>
      <c r="O462" s="4">
        <v>0</v>
      </c>
    </row>
    <row r="463" spans="1:15" ht="12.75">
      <c r="A463" t="s">
        <v>67</v>
      </c>
      <c r="B463" t="s">
        <v>739</v>
      </c>
      <c r="C463" t="s">
        <v>857</v>
      </c>
      <c r="D463" t="s">
        <v>864</v>
      </c>
      <c r="E463" t="s">
        <v>865</v>
      </c>
      <c r="F463" t="s">
        <v>865</v>
      </c>
      <c r="G463" s="3">
        <v>0</v>
      </c>
      <c r="H463">
        <v>0</v>
      </c>
      <c r="I463">
        <v>0</v>
      </c>
      <c r="J463" s="3">
        <v>0</v>
      </c>
      <c r="K463" s="3">
        <v>0</v>
      </c>
      <c r="L463">
        <v>0</v>
      </c>
      <c r="M463">
        <v>0</v>
      </c>
      <c r="N463" s="3">
        <v>0</v>
      </c>
      <c r="O463" s="4">
        <v>0</v>
      </c>
    </row>
    <row r="464" spans="1:15" ht="12.75">
      <c r="A464" t="s">
        <v>67</v>
      </c>
      <c r="B464" t="s">
        <v>739</v>
      </c>
      <c r="C464" t="s">
        <v>857</v>
      </c>
      <c r="D464" t="s">
        <v>864</v>
      </c>
      <c r="E464" t="s">
        <v>866</v>
      </c>
      <c r="F464" t="s">
        <v>866</v>
      </c>
      <c r="G464" s="3">
        <v>0</v>
      </c>
      <c r="H464">
        <v>0</v>
      </c>
      <c r="I464">
        <v>0</v>
      </c>
      <c r="J464" s="3">
        <v>0</v>
      </c>
      <c r="K464" s="3">
        <v>0</v>
      </c>
      <c r="L464">
        <v>0</v>
      </c>
      <c r="M464">
        <v>0</v>
      </c>
      <c r="N464" s="3">
        <v>0</v>
      </c>
      <c r="O464" s="4">
        <v>0</v>
      </c>
    </row>
    <row r="465" spans="1:15" ht="12.75">
      <c r="A465" t="s">
        <v>145</v>
      </c>
      <c r="B465" t="s">
        <v>867</v>
      </c>
      <c r="C465" t="s">
        <v>868</v>
      </c>
      <c r="D465" t="s">
        <v>869</v>
      </c>
      <c r="E465" t="s">
        <v>870</v>
      </c>
      <c r="F465" t="s">
        <v>870</v>
      </c>
      <c r="G465" s="3">
        <v>0</v>
      </c>
      <c r="H465">
        <v>0</v>
      </c>
      <c r="I465">
        <v>0</v>
      </c>
      <c r="J465" s="3">
        <v>0</v>
      </c>
      <c r="K465" s="3">
        <v>0</v>
      </c>
      <c r="L465">
        <v>0</v>
      </c>
      <c r="M465">
        <v>0</v>
      </c>
      <c r="N465" s="3">
        <v>0</v>
      </c>
      <c r="O465" s="4">
        <v>0</v>
      </c>
    </row>
    <row r="466" spans="1:15" ht="12.75">
      <c r="A466" t="s">
        <v>145</v>
      </c>
      <c r="B466" t="s">
        <v>867</v>
      </c>
      <c r="C466" t="s">
        <v>868</v>
      </c>
      <c r="D466" t="s">
        <v>871</v>
      </c>
      <c r="E466" t="s">
        <v>872</v>
      </c>
      <c r="F466" t="s">
        <v>872</v>
      </c>
      <c r="G466" s="3">
        <v>0</v>
      </c>
      <c r="H466">
        <v>0</v>
      </c>
      <c r="I466">
        <v>0</v>
      </c>
      <c r="J466" s="3">
        <v>0</v>
      </c>
      <c r="K466" s="3">
        <v>0</v>
      </c>
      <c r="L466">
        <v>0</v>
      </c>
      <c r="M466">
        <v>0</v>
      </c>
      <c r="N466" s="3">
        <v>0</v>
      </c>
      <c r="O466" s="4">
        <v>0</v>
      </c>
    </row>
    <row r="467" spans="1:15" ht="12.75">
      <c r="A467" t="s">
        <v>145</v>
      </c>
      <c r="B467" t="s">
        <v>867</v>
      </c>
      <c r="C467" t="s">
        <v>873</v>
      </c>
      <c r="D467" t="s">
        <v>874</v>
      </c>
      <c r="E467" t="s">
        <v>875</v>
      </c>
      <c r="F467" t="s">
        <v>875</v>
      </c>
      <c r="G467" s="3">
        <v>0</v>
      </c>
      <c r="H467">
        <v>0</v>
      </c>
      <c r="I467">
        <v>0</v>
      </c>
      <c r="J467" s="3">
        <v>0</v>
      </c>
      <c r="K467" s="3">
        <v>0</v>
      </c>
      <c r="L467">
        <v>0</v>
      </c>
      <c r="M467">
        <v>0</v>
      </c>
      <c r="N467" s="3">
        <v>0</v>
      </c>
      <c r="O467" s="4">
        <v>0</v>
      </c>
    </row>
    <row r="468" spans="1:15" ht="12.75">
      <c r="A468" t="s">
        <v>145</v>
      </c>
      <c r="B468" t="s">
        <v>867</v>
      </c>
      <c r="C468" t="s">
        <v>873</v>
      </c>
      <c r="D468" t="s">
        <v>876</v>
      </c>
      <c r="E468" t="s">
        <v>877</v>
      </c>
      <c r="F468" t="s">
        <v>877</v>
      </c>
      <c r="G468" s="3">
        <v>0</v>
      </c>
      <c r="H468">
        <v>0</v>
      </c>
      <c r="I468">
        <v>0</v>
      </c>
      <c r="J468" s="3">
        <v>0</v>
      </c>
      <c r="K468" s="3">
        <v>0</v>
      </c>
      <c r="L468">
        <v>0</v>
      </c>
      <c r="M468">
        <v>0</v>
      </c>
      <c r="N468" s="3">
        <v>0</v>
      </c>
      <c r="O468" s="4">
        <v>0</v>
      </c>
    </row>
    <row r="469" spans="1:15" ht="12.75">
      <c r="A469" t="s">
        <v>145</v>
      </c>
      <c r="B469" t="s">
        <v>867</v>
      </c>
      <c r="C469" t="s">
        <v>873</v>
      </c>
      <c r="D469" t="s">
        <v>876</v>
      </c>
      <c r="E469" t="s">
        <v>878</v>
      </c>
      <c r="F469" t="s">
        <v>878</v>
      </c>
      <c r="G469" s="3">
        <v>0</v>
      </c>
      <c r="H469">
        <v>0</v>
      </c>
      <c r="I469">
        <v>0</v>
      </c>
      <c r="J469" s="3">
        <v>0</v>
      </c>
      <c r="K469" s="3">
        <v>0</v>
      </c>
      <c r="L469">
        <v>0</v>
      </c>
      <c r="M469">
        <v>0</v>
      </c>
      <c r="N469" s="3">
        <v>0</v>
      </c>
      <c r="O469" s="4">
        <v>0</v>
      </c>
    </row>
    <row r="470" spans="1:15" ht="12.75">
      <c r="A470" t="s">
        <v>145</v>
      </c>
      <c r="B470" t="s">
        <v>867</v>
      </c>
      <c r="C470" t="s">
        <v>879</v>
      </c>
      <c r="D470" t="s">
        <v>880</v>
      </c>
      <c r="E470" t="s">
        <v>881</v>
      </c>
      <c r="F470" t="s">
        <v>881</v>
      </c>
      <c r="G470" s="3">
        <v>0</v>
      </c>
      <c r="H470">
        <v>0</v>
      </c>
      <c r="I470">
        <v>0</v>
      </c>
      <c r="J470" s="3">
        <v>0</v>
      </c>
      <c r="K470" s="3">
        <v>0</v>
      </c>
      <c r="L470">
        <v>0</v>
      </c>
      <c r="M470">
        <v>0</v>
      </c>
      <c r="N470" s="3">
        <v>0</v>
      </c>
      <c r="O470" s="4">
        <v>0</v>
      </c>
    </row>
    <row r="471" spans="1:15" ht="12.75">
      <c r="A471" t="s">
        <v>145</v>
      </c>
      <c r="B471" t="s">
        <v>867</v>
      </c>
      <c r="C471" t="s">
        <v>879</v>
      </c>
      <c r="D471" t="s">
        <v>882</v>
      </c>
      <c r="E471" t="s">
        <v>883</v>
      </c>
      <c r="F471" t="s">
        <v>883</v>
      </c>
      <c r="G471" s="3">
        <v>0</v>
      </c>
      <c r="H471">
        <v>0</v>
      </c>
      <c r="I471">
        <v>0</v>
      </c>
      <c r="J471" s="3">
        <v>0</v>
      </c>
      <c r="K471" s="3">
        <v>0</v>
      </c>
      <c r="L471">
        <v>0</v>
      </c>
      <c r="M471">
        <v>0</v>
      </c>
      <c r="N471" s="3">
        <v>0</v>
      </c>
      <c r="O471" s="4">
        <v>0</v>
      </c>
    </row>
    <row r="472" spans="1:15" ht="12.75">
      <c r="A472" t="s">
        <v>145</v>
      </c>
      <c r="B472" t="s">
        <v>867</v>
      </c>
      <c r="C472" t="s">
        <v>879</v>
      </c>
      <c r="D472" t="s">
        <v>884</v>
      </c>
      <c r="E472" t="s">
        <v>885</v>
      </c>
      <c r="F472" t="s">
        <v>885</v>
      </c>
      <c r="G472" s="3">
        <v>0</v>
      </c>
      <c r="H472">
        <v>0</v>
      </c>
      <c r="I472">
        <v>0</v>
      </c>
      <c r="J472" s="3">
        <v>0</v>
      </c>
      <c r="K472" s="3">
        <v>0</v>
      </c>
      <c r="L472">
        <v>0</v>
      </c>
      <c r="M472">
        <v>0</v>
      </c>
      <c r="N472" s="3">
        <v>0</v>
      </c>
      <c r="O472" s="4">
        <v>0</v>
      </c>
    </row>
    <row r="473" spans="1:15" ht="12.75">
      <c r="A473" t="s">
        <v>145</v>
      </c>
      <c r="B473" t="s">
        <v>867</v>
      </c>
      <c r="C473" t="s">
        <v>879</v>
      </c>
      <c r="D473" t="s">
        <v>886</v>
      </c>
      <c r="E473" t="s">
        <v>887</v>
      </c>
      <c r="F473" t="s">
        <v>887</v>
      </c>
      <c r="G473" s="3">
        <v>0</v>
      </c>
      <c r="H473">
        <v>0</v>
      </c>
      <c r="I473">
        <v>0</v>
      </c>
      <c r="J473" s="3">
        <v>0</v>
      </c>
      <c r="K473" s="3">
        <v>0</v>
      </c>
      <c r="L473">
        <v>0</v>
      </c>
      <c r="M473">
        <v>0</v>
      </c>
      <c r="N473" s="3">
        <v>0</v>
      </c>
      <c r="O473" s="4">
        <v>0</v>
      </c>
    </row>
    <row r="474" spans="1:15" ht="12.75">
      <c r="A474" t="s">
        <v>145</v>
      </c>
      <c r="B474" t="s">
        <v>867</v>
      </c>
      <c r="C474" t="s">
        <v>888</v>
      </c>
      <c r="D474" t="s">
        <v>889</v>
      </c>
      <c r="E474" t="s">
        <v>890</v>
      </c>
      <c r="F474" t="s">
        <v>890</v>
      </c>
      <c r="G474" s="3">
        <v>0</v>
      </c>
      <c r="H474">
        <v>0</v>
      </c>
      <c r="I474">
        <v>0</v>
      </c>
      <c r="J474" s="3">
        <v>0</v>
      </c>
      <c r="K474" s="3">
        <v>0</v>
      </c>
      <c r="L474">
        <v>0</v>
      </c>
      <c r="M474">
        <v>0</v>
      </c>
      <c r="N474" s="3">
        <v>0</v>
      </c>
      <c r="O474" s="4">
        <v>0</v>
      </c>
    </row>
    <row r="475" spans="1:15" ht="12.75">
      <c r="A475" t="s">
        <v>145</v>
      </c>
      <c r="B475" t="s">
        <v>867</v>
      </c>
      <c r="C475" t="s">
        <v>888</v>
      </c>
      <c r="D475" t="s">
        <v>889</v>
      </c>
      <c r="E475" t="s">
        <v>891</v>
      </c>
      <c r="F475" t="s">
        <v>891</v>
      </c>
      <c r="G475" s="3">
        <v>0</v>
      </c>
      <c r="H475">
        <v>0</v>
      </c>
      <c r="I475">
        <v>0</v>
      </c>
      <c r="J475" s="3">
        <v>0</v>
      </c>
      <c r="K475" s="3">
        <v>0</v>
      </c>
      <c r="L475">
        <v>0</v>
      </c>
      <c r="M475">
        <v>0</v>
      </c>
      <c r="N475" s="3">
        <v>0</v>
      </c>
      <c r="O475" s="4">
        <v>0</v>
      </c>
    </row>
    <row r="476" spans="1:15" ht="12.75">
      <c r="A476" t="s">
        <v>145</v>
      </c>
      <c r="B476" t="s">
        <v>867</v>
      </c>
      <c r="C476" t="s">
        <v>888</v>
      </c>
      <c r="D476" t="s">
        <v>892</v>
      </c>
      <c r="E476" t="s">
        <v>893</v>
      </c>
      <c r="F476" t="s">
        <v>893</v>
      </c>
      <c r="G476" s="3">
        <v>0</v>
      </c>
      <c r="H476">
        <v>0</v>
      </c>
      <c r="I476">
        <v>0</v>
      </c>
      <c r="J476" s="3">
        <v>0</v>
      </c>
      <c r="K476" s="3">
        <v>0</v>
      </c>
      <c r="L476">
        <v>0</v>
      </c>
      <c r="M476">
        <v>0</v>
      </c>
      <c r="N476" s="3">
        <v>0</v>
      </c>
      <c r="O476" s="4">
        <v>0</v>
      </c>
    </row>
    <row r="477" spans="1:15" ht="12.75">
      <c r="A477" t="s">
        <v>145</v>
      </c>
      <c r="B477" t="s">
        <v>867</v>
      </c>
      <c r="C477" t="s">
        <v>888</v>
      </c>
      <c r="D477" t="s">
        <v>892</v>
      </c>
      <c r="E477" t="s">
        <v>894</v>
      </c>
      <c r="F477" t="s">
        <v>894</v>
      </c>
      <c r="G477" s="3">
        <v>0</v>
      </c>
      <c r="H477">
        <v>0</v>
      </c>
      <c r="I477">
        <v>0</v>
      </c>
      <c r="J477" s="3">
        <v>0</v>
      </c>
      <c r="K477" s="3">
        <v>0</v>
      </c>
      <c r="L477">
        <v>0</v>
      </c>
      <c r="M477">
        <v>0</v>
      </c>
      <c r="N477" s="3">
        <v>0</v>
      </c>
      <c r="O477" s="4">
        <v>0</v>
      </c>
    </row>
    <row r="478" spans="1:15" ht="12.75">
      <c r="A478" t="s">
        <v>145</v>
      </c>
      <c r="B478" t="s">
        <v>867</v>
      </c>
      <c r="C478" t="s">
        <v>888</v>
      </c>
      <c r="D478" t="s">
        <v>895</v>
      </c>
      <c r="E478" t="s">
        <v>896</v>
      </c>
      <c r="F478" t="s">
        <v>896</v>
      </c>
      <c r="G478" s="3">
        <v>0</v>
      </c>
      <c r="H478">
        <v>0</v>
      </c>
      <c r="I478">
        <v>0</v>
      </c>
      <c r="J478" s="3">
        <v>0</v>
      </c>
      <c r="K478" s="3">
        <v>0</v>
      </c>
      <c r="L478">
        <v>0</v>
      </c>
      <c r="M478">
        <v>0</v>
      </c>
      <c r="N478" s="3">
        <v>0</v>
      </c>
      <c r="O478" s="4">
        <v>0</v>
      </c>
    </row>
    <row r="479" spans="1:15" ht="12.75">
      <c r="A479" t="s">
        <v>145</v>
      </c>
      <c r="B479" t="s">
        <v>867</v>
      </c>
      <c r="C479" t="s">
        <v>888</v>
      </c>
      <c r="D479" t="s">
        <v>895</v>
      </c>
      <c r="E479" t="s">
        <v>897</v>
      </c>
      <c r="F479" t="s">
        <v>897</v>
      </c>
      <c r="G479" s="3">
        <v>0</v>
      </c>
      <c r="H479">
        <v>0</v>
      </c>
      <c r="I479">
        <v>0</v>
      </c>
      <c r="J479" s="3">
        <v>0</v>
      </c>
      <c r="K479" s="3">
        <v>0</v>
      </c>
      <c r="L479">
        <v>0</v>
      </c>
      <c r="M479">
        <v>0</v>
      </c>
      <c r="N479" s="3">
        <v>0</v>
      </c>
      <c r="O479" s="4">
        <v>0</v>
      </c>
    </row>
    <row r="480" spans="1:15" ht="12.75">
      <c r="A480" t="s">
        <v>145</v>
      </c>
      <c r="B480" t="s">
        <v>867</v>
      </c>
      <c r="C480" t="s">
        <v>898</v>
      </c>
      <c r="D480" t="s">
        <v>899</v>
      </c>
      <c r="E480" t="s">
        <v>900</v>
      </c>
      <c r="F480" t="s">
        <v>900</v>
      </c>
      <c r="G480" s="3">
        <v>0</v>
      </c>
      <c r="H480">
        <v>0</v>
      </c>
      <c r="I480">
        <v>0</v>
      </c>
      <c r="J480" s="3">
        <v>0</v>
      </c>
      <c r="K480" s="3">
        <v>0</v>
      </c>
      <c r="L480">
        <v>0</v>
      </c>
      <c r="M480">
        <v>0</v>
      </c>
      <c r="N480" s="3">
        <v>0</v>
      </c>
      <c r="O480" s="4">
        <v>0</v>
      </c>
    </row>
    <row r="481" spans="1:15" ht="12.75">
      <c r="A481" t="s">
        <v>67</v>
      </c>
      <c r="B481" t="s">
        <v>901</v>
      </c>
      <c r="C481" t="s">
        <v>902</v>
      </c>
      <c r="D481" t="s">
        <v>903</v>
      </c>
      <c r="E481" t="s">
        <v>904</v>
      </c>
      <c r="F481" t="s">
        <v>904</v>
      </c>
      <c r="G481" s="3">
        <v>0</v>
      </c>
      <c r="H481">
        <v>0</v>
      </c>
      <c r="I481">
        <v>0</v>
      </c>
      <c r="J481" s="3">
        <v>0</v>
      </c>
      <c r="K481" s="3">
        <v>0</v>
      </c>
      <c r="L481">
        <v>0</v>
      </c>
      <c r="M481">
        <v>0</v>
      </c>
      <c r="N481" s="3">
        <v>0</v>
      </c>
      <c r="O481" s="4">
        <v>0</v>
      </c>
    </row>
    <row r="482" spans="1:15" ht="12.75">
      <c r="A482" t="s">
        <v>67</v>
      </c>
      <c r="B482" t="s">
        <v>901</v>
      </c>
      <c r="C482" t="s">
        <v>902</v>
      </c>
      <c r="D482" t="s">
        <v>905</v>
      </c>
      <c r="E482" t="s">
        <v>906</v>
      </c>
      <c r="F482" t="s">
        <v>906</v>
      </c>
      <c r="G482" s="3">
        <v>0</v>
      </c>
      <c r="H482">
        <v>0</v>
      </c>
      <c r="I482">
        <v>0</v>
      </c>
      <c r="J482" s="3">
        <v>0</v>
      </c>
      <c r="K482" s="3">
        <v>0</v>
      </c>
      <c r="L482">
        <v>0</v>
      </c>
      <c r="M482">
        <v>0</v>
      </c>
      <c r="N482" s="3">
        <v>0</v>
      </c>
      <c r="O482" s="4">
        <v>0</v>
      </c>
    </row>
    <row r="483" spans="1:15" ht="12.75">
      <c r="A483" t="s">
        <v>67</v>
      </c>
      <c r="B483" t="s">
        <v>901</v>
      </c>
      <c r="C483" t="s">
        <v>907</v>
      </c>
      <c r="D483" t="s">
        <v>908</v>
      </c>
      <c r="E483" t="s">
        <v>909</v>
      </c>
      <c r="F483" t="s">
        <v>909</v>
      </c>
      <c r="G483" s="3">
        <v>0</v>
      </c>
      <c r="H483">
        <v>0</v>
      </c>
      <c r="I483">
        <v>0</v>
      </c>
      <c r="J483" s="3">
        <v>0</v>
      </c>
      <c r="K483" s="3">
        <v>0</v>
      </c>
      <c r="L483">
        <v>0</v>
      </c>
      <c r="M483">
        <v>0</v>
      </c>
      <c r="N483" s="3">
        <v>0</v>
      </c>
      <c r="O483" s="4">
        <v>0</v>
      </c>
    </row>
    <row r="484" spans="1:15" ht="12.75">
      <c r="A484" t="s">
        <v>67</v>
      </c>
      <c r="B484" t="s">
        <v>901</v>
      </c>
      <c r="C484" t="s">
        <v>907</v>
      </c>
      <c r="D484" t="s">
        <v>910</v>
      </c>
      <c r="E484" t="s">
        <v>911</v>
      </c>
      <c r="F484" t="s">
        <v>911</v>
      </c>
      <c r="G484" s="3">
        <v>0</v>
      </c>
      <c r="H484">
        <v>0</v>
      </c>
      <c r="I484">
        <v>0</v>
      </c>
      <c r="J484" s="3">
        <v>0</v>
      </c>
      <c r="K484" s="3">
        <v>0</v>
      </c>
      <c r="L484">
        <v>0</v>
      </c>
      <c r="M484">
        <v>0</v>
      </c>
      <c r="N484" s="3">
        <v>0</v>
      </c>
      <c r="O484" s="4">
        <v>0</v>
      </c>
    </row>
    <row r="485" spans="1:15" ht="12.75">
      <c r="A485" t="s">
        <v>67</v>
      </c>
      <c r="B485" t="s">
        <v>901</v>
      </c>
      <c r="C485" t="s">
        <v>907</v>
      </c>
      <c r="D485" t="s">
        <v>910</v>
      </c>
      <c r="E485" t="s">
        <v>912</v>
      </c>
      <c r="F485" t="s">
        <v>912</v>
      </c>
      <c r="G485" s="3">
        <v>0</v>
      </c>
      <c r="H485">
        <v>0</v>
      </c>
      <c r="I485">
        <v>0</v>
      </c>
      <c r="J485" s="3">
        <v>0</v>
      </c>
      <c r="K485" s="3">
        <v>0</v>
      </c>
      <c r="L485">
        <v>0</v>
      </c>
      <c r="M485">
        <v>0</v>
      </c>
      <c r="N485" s="3">
        <v>0</v>
      </c>
      <c r="O485" s="4">
        <v>0</v>
      </c>
    </row>
    <row r="486" spans="1:15" ht="12.75">
      <c r="A486" t="s">
        <v>67</v>
      </c>
      <c r="B486" t="s">
        <v>901</v>
      </c>
      <c r="C486" t="s">
        <v>913</v>
      </c>
      <c r="D486" t="s">
        <v>914</v>
      </c>
      <c r="E486" t="s">
        <v>915</v>
      </c>
      <c r="F486" t="s">
        <v>915</v>
      </c>
      <c r="G486" s="3">
        <v>0</v>
      </c>
      <c r="H486">
        <v>0</v>
      </c>
      <c r="I486">
        <v>0</v>
      </c>
      <c r="J486" s="3">
        <v>0</v>
      </c>
      <c r="K486" s="3">
        <v>0</v>
      </c>
      <c r="L486">
        <v>0</v>
      </c>
      <c r="M486">
        <v>0</v>
      </c>
      <c r="N486" s="3">
        <v>0</v>
      </c>
      <c r="O486" s="4">
        <v>0</v>
      </c>
    </row>
    <row r="487" spans="1:15" ht="12.75">
      <c r="A487" t="s">
        <v>67</v>
      </c>
      <c r="B487" t="s">
        <v>901</v>
      </c>
      <c r="C487" t="s">
        <v>916</v>
      </c>
      <c r="D487" t="s">
        <v>917</v>
      </c>
      <c r="E487" t="s">
        <v>918</v>
      </c>
      <c r="F487" t="s">
        <v>918</v>
      </c>
      <c r="G487" s="3">
        <v>0</v>
      </c>
      <c r="H487">
        <v>0</v>
      </c>
      <c r="I487">
        <v>0</v>
      </c>
      <c r="J487" s="3">
        <v>0</v>
      </c>
      <c r="K487" s="3">
        <v>0</v>
      </c>
      <c r="L487">
        <v>0</v>
      </c>
      <c r="M487">
        <v>0</v>
      </c>
      <c r="N487" s="3">
        <v>0</v>
      </c>
      <c r="O487" s="4">
        <v>0</v>
      </c>
    </row>
    <row r="488" spans="1:15" ht="12.75">
      <c r="A488" t="s">
        <v>67</v>
      </c>
      <c r="B488" t="s">
        <v>901</v>
      </c>
      <c r="C488" t="s">
        <v>916</v>
      </c>
      <c r="D488" t="s">
        <v>917</v>
      </c>
      <c r="E488" t="s">
        <v>919</v>
      </c>
      <c r="F488" t="s">
        <v>919</v>
      </c>
      <c r="G488" s="3">
        <v>0</v>
      </c>
      <c r="H488">
        <v>0</v>
      </c>
      <c r="I488">
        <v>22779.11</v>
      </c>
      <c r="J488" s="3">
        <v>-22779.11</v>
      </c>
      <c r="K488" s="3">
        <v>0</v>
      </c>
      <c r="L488">
        <v>0</v>
      </c>
      <c r="M488">
        <v>80873.66</v>
      </c>
      <c r="N488" s="3">
        <v>-80873.66</v>
      </c>
      <c r="O488" s="4">
        <v>0</v>
      </c>
    </row>
    <row r="489" spans="1:15" ht="12.75">
      <c r="A489" t="s">
        <v>67</v>
      </c>
      <c r="B489" t="s">
        <v>901</v>
      </c>
      <c r="C489" t="s">
        <v>916</v>
      </c>
      <c r="D489" t="s">
        <v>920</v>
      </c>
      <c r="E489" t="s">
        <v>921</v>
      </c>
      <c r="F489" t="s">
        <v>921</v>
      </c>
      <c r="G489" s="3">
        <v>0</v>
      </c>
      <c r="H489">
        <v>0</v>
      </c>
      <c r="I489">
        <v>0</v>
      </c>
      <c r="J489" s="3">
        <v>0</v>
      </c>
      <c r="K489" s="3">
        <v>0</v>
      </c>
      <c r="L489">
        <v>0</v>
      </c>
      <c r="M489">
        <v>0</v>
      </c>
      <c r="N489" s="3">
        <v>0</v>
      </c>
      <c r="O489" s="4">
        <v>0</v>
      </c>
    </row>
    <row r="490" spans="1:15" ht="12.75">
      <c r="A490" t="s">
        <v>67</v>
      </c>
      <c r="B490" t="s">
        <v>901</v>
      </c>
      <c r="C490" t="s">
        <v>916</v>
      </c>
      <c r="D490" t="s">
        <v>920</v>
      </c>
      <c r="E490" t="s">
        <v>922</v>
      </c>
      <c r="F490" t="s">
        <v>922</v>
      </c>
      <c r="G490" s="3">
        <v>0</v>
      </c>
      <c r="H490">
        <v>0</v>
      </c>
      <c r="I490">
        <v>0</v>
      </c>
      <c r="J490" s="3">
        <v>0</v>
      </c>
      <c r="K490" s="3">
        <v>0</v>
      </c>
      <c r="L490">
        <v>0</v>
      </c>
      <c r="M490">
        <v>0</v>
      </c>
      <c r="N490" s="3">
        <v>0</v>
      </c>
      <c r="O490" s="4">
        <v>0</v>
      </c>
    </row>
    <row r="491" spans="1:15" ht="12.75">
      <c r="A491" t="s">
        <v>67</v>
      </c>
      <c r="B491" t="s">
        <v>901</v>
      </c>
      <c r="C491" t="s">
        <v>916</v>
      </c>
      <c r="D491" t="s">
        <v>923</v>
      </c>
      <c r="E491" t="s">
        <v>924</v>
      </c>
      <c r="F491" t="s">
        <v>924</v>
      </c>
      <c r="G491" s="3">
        <v>0</v>
      </c>
      <c r="H491">
        <v>0</v>
      </c>
      <c r="I491">
        <v>0</v>
      </c>
      <c r="J491" s="3">
        <v>0</v>
      </c>
      <c r="K491" s="3">
        <v>0</v>
      </c>
      <c r="L491">
        <v>0</v>
      </c>
      <c r="M491">
        <v>0</v>
      </c>
      <c r="N491" s="3">
        <v>0</v>
      </c>
      <c r="O491" s="4">
        <v>0</v>
      </c>
    </row>
    <row r="492" spans="1:15" ht="12.75">
      <c r="A492" t="s">
        <v>67</v>
      </c>
      <c r="B492" t="s">
        <v>901</v>
      </c>
      <c r="C492" t="s">
        <v>916</v>
      </c>
      <c r="D492" t="s">
        <v>923</v>
      </c>
      <c r="E492" t="s">
        <v>925</v>
      </c>
      <c r="F492" t="s">
        <v>925</v>
      </c>
      <c r="G492" s="3">
        <v>0</v>
      </c>
      <c r="H492">
        <v>0</v>
      </c>
      <c r="I492">
        <v>0</v>
      </c>
      <c r="J492" s="3">
        <v>0</v>
      </c>
      <c r="K492" s="3">
        <v>0</v>
      </c>
      <c r="L492">
        <v>0</v>
      </c>
      <c r="M492">
        <v>0</v>
      </c>
      <c r="N492" s="3">
        <v>0</v>
      </c>
      <c r="O492" s="4">
        <v>0</v>
      </c>
    </row>
    <row r="493" spans="1:15" ht="12.75">
      <c r="A493" t="s">
        <v>67</v>
      </c>
      <c r="B493" t="s">
        <v>901</v>
      </c>
      <c r="C493" t="s">
        <v>926</v>
      </c>
      <c r="D493" t="s">
        <v>927</v>
      </c>
      <c r="E493" t="s">
        <v>928</v>
      </c>
      <c r="F493" t="s">
        <v>928</v>
      </c>
      <c r="G493" s="3">
        <v>0</v>
      </c>
      <c r="H493">
        <v>0</v>
      </c>
      <c r="I493">
        <v>0</v>
      </c>
      <c r="J493" s="3">
        <v>0</v>
      </c>
      <c r="K493" s="3">
        <v>0</v>
      </c>
      <c r="L493">
        <v>0</v>
      </c>
      <c r="M493">
        <v>0</v>
      </c>
      <c r="N493" s="3">
        <v>0</v>
      </c>
      <c r="O493" s="4">
        <v>0</v>
      </c>
    </row>
    <row r="494" spans="1:15" ht="12.75">
      <c r="A494" t="s">
        <v>67</v>
      </c>
      <c r="B494" t="s">
        <v>901</v>
      </c>
      <c r="C494" t="s">
        <v>926</v>
      </c>
      <c r="D494" t="s">
        <v>929</v>
      </c>
      <c r="E494" t="s">
        <v>930</v>
      </c>
      <c r="F494" t="s">
        <v>930</v>
      </c>
      <c r="G494" s="3">
        <v>0</v>
      </c>
      <c r="H494">
        <v>0</v>
      </c>
      <c r="I494">
        <v>0</v>
      </c>
      <c r="J494" s="3">
        <v>0</v>
      </c>
      <c r="K494" s="3">
        <v>0</v>
      </c>
      <c r="L494">
        <v>0</v>
      </c>
      <c r="M494">
        <v>0</v>
      </c>
      <c r="N494" s="3">
        <v>0</v>
      </c>
      <c r="O494" s="4">
        <v>0</v>
      </c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OLATZ</dc:creator>
  <cp:keywords/>
  <dc:description/>
  <cp:lastModifiedBy>Mariaje Otaegi</cp:lastModifiedBy>
  <cp:lastPrinted>2016-06-03T09:59:05Z</cp:lastPrinted>
  <dcterms:created xsi:type="dcterms:W3CDTF">2016-03-18T13:23:22Z</dcterms:created>
  <dcterms:modified xsi:type="dcterms:W3CDTF">2020-04-14T08:39:41Z</dcterms:modified>
  <cp:category/>
  <cp:version/>
  <cp:contentType/>
  <cp:contentStatus/>
</cp:coreProperties>
</file>